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0"/>
  <workbookPr/>
  <mc:AlternateContent xmlns:mc="http://schemas.openxmlformats.org/markup-compatibility/2006">
    <mc:Choice Requires="x15">
      <x15ac:absPath xmlns:x15ac="http://schemas.microsoft.com/office/spreadsheetml/2010/11/ac" url="/Volumes/NO NAME/VO/ZLH- strecha CKO/SP/Dada/V2/"/>
    </mc:Choice>
  </mc:AlternateContent>
  <xr:revisionPtr revIDLastSave="0" documentId="13_ncr:1_{5AC4A659-F503-4E4A-A51E-79293F6719FC}" xr6:coauthVersionLast="47" xr6:coauthVersionMax="47" xr10:uidLastSave="{00000000-0000-0000-0000-000000000000}"/>
  <bookViews>
    <workbookView xWindow="0" yWindow="460" windowWidth="23260" windowHeight="13180" activeTab="1" xr2:uid="{00000000-000D-0000-FFFF-FFFF00000000}"/>
  </bookViews>
  <sheets>
    <sheet name="Rekapitulácia stavby" sheetId="1" state="veryHidden" r:id="rId1"/>
    <sheet name="01b - Architektonicko-sta..." sheetId="2" r:id="rId2"/>
  </sheets>
  <definedNames>
    <definedName name="_xlnm._FilterDatabase" localSheetId="1" hidden="1">'01b - Architektonicko-sta...'!$C$136:$K$213</definedName>
    <definedName name="_xlnm.Print_Titles" localSheetId="1">'01b - Architektonicko-sta...'!$136:$136</definedName>
    <definedName name="_xlnm.Print_Titles" localSheetId="0">'Rekapitulácia stavby'!$92:$92</definedName>
    <definedName name="_xlnm.Print_Area" localSheetId="1">'01b - Architektonicko-sta...'!$C$9:$J$81,'01b - Architektonicko-sta...'!$C$87:$J$116,'01b - Architektonicko-sta...'!$C$122:$J$213</definedName>
    <definedName name="_xlnm.Print_Area" localSheetId="0">'Rekapitulácia stavby'!$D$4:$AO$76,'Rekapitulácia stavby'!$C$82:$AQ$97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4" i="2" l="1"/>
  <c r="J43" i="2"/>
  <c r="AY96" i="1" s="1"/>
  <c r="J42" i="2"/>
  <c r="AX96" i="1" s="1"/>
  <c r="BI213" i="2"/>
  <c r="BH213" i="2"/>
  <c r="BG213" i="2"/>
  <c r="BE213" i="2"/>
  <c r="T213" i="2"/>
  <c r="R213" i="2"/>
  <c r="P213" i="2"/>
  <c r="BI212" i="2"/>
  <c r="BH212" i="2"/>
  <c r="BG212" i="2"/>
  <c r="BE212" i="2"/>
  <c r="T212" i="2"/>
  <c r="R212" i="2"/>
  <c r="P212" i="2"/>
  <c r="BI210" i="2"/>
  <c r="BH210" i="2"/>
  <c r="BG210" i="2"/>
  <c r="BE210" i="2"/>
  <c r="T210" i="2"/>
  <c r="R210" i="2"/>
  <c r="P210" i="2"/>
  <c r="BI209" i="2"/>
  <c r="BH209" i="2"/>
  <c r="BG209" i="2"/>
  <c r="BE209" i="2"/>
  <c r="T209" i="2"/>
  <c r="R209" i="2"/>
  <c r="P209" i="2"/>
  <c r="BI208" i="2"/>
  <c r="BH208" i="2"/>
  <c r="BG208" i="2"/>
  <c r="BE208" i="2"/>
  <c r="T208" i="2"/>
  <c r="R208" i="2"/>
  <c r="P208" i="2"/>
  <c r="BI207" i="2"/>
  <c r="BH207" i="2"/>
  <c r="BG207" i="2"/>
  <c r="BE207" i="2"/>
  <c r="T207" i="2"/>
  <c r="R207" i="2"/>
  <c r="P207" i="2"/>
  <c r="BI206" i="2"/>
  <c r="BH206" i="2"/>
  <c r="BG206" i="2"/>
  <c r="BE206" i="2"/>
  <c r="T206" i="2"/>
  <c r="R206" i="2"/>
  <c r="P206" i="2"/>
  <c r="BI203" i="2"/>
  <c r="BH203" i="2"/>
  <c r="BG203" i="2"/>
  <c r="BE203" i="2"/>
  <c r="T203" i="2"/>
  <c r="R203" i="2"/>
  <c r="P203" i="2"/>
  <c r="BI202" i="2"/>
  <c r="BH202" i="2"/>
  <c r="BG202" i="2"/>
  <c r="BE202" i="2"/>
  <c r="T202" i="2"/>
  <c r="R202" i="2"/>
  <c r="P202" i="2"/>
  <c r="BI201" i="2"/>
  <c r="BH201" i="2"/>
  <c r="BG201" i="2"/>
  <c r="BE201" i="2"/>
  <c r="T201" i="2"/>
  <c r="R201" i="2"/>
  <c r="P201" i="2"/>
  <c r="BI200" i="2"/>
  <c r="BH200" i="2"/>
  <c r="BG200" i="2"/>
  <c r="BE200" i="2"/>
  <c r="T200" i="2"/>
  <c r="R200" i="2"/>
  <c r="P200" i="2"/>
  <c r="BI199" i="2"/>
  <c r="BH199" i="2"/>
  <c r="BG199" i="2"/>
  <c r="BE199" i="2"/>
  <c r="T199" i="2"/>
  <c r="R199" i="2"/>
  <c r="P199" i="2"/>
  <c r="BI198" i="2"/>
  <c r="BH198" i="2"/>
  <c r="BG198" i="2"/>
  <c r="BE198" i="2"/>
  <c r="T198" i="2"/>
  <c r="R198" i="2"/>
  <c r="P198" i="2"/>
  <c r="BI197" i="2"/>
  <c r="BH197" i="2"/>
  <c r="BG197" i="2"/>
  <c r="BE197" i="2"/>
  <c r="T197" i="2"/>
  <c r="R197" i="2"/>
  <c r="P197" i="2"/>
  <c r="BI196" i="2"/>
  <c r="BH196" i="2"/>
  <c r="BG196" i="2"/>
  <c r="BE196" i="2"/>
  <c r="T196" i="2"/>
  <c r="R196" i="2"/>
  <c r="P196" i="2"/>
  <c r="BI195" i="2"/>
  <c r="BH195" i="2"/>
  <c r="BG195" i="2"/>
  <c r="BE195" i="2"/>
  <c r="T195" i="2"/>
  <c r="R195" i="2"/>
  <c r="P195" i="2"/>
  <c r="BI194" i="2"/>
  <c r="BH194" i="2"/>
  <c r="BG194" i="2"/>
  <c r="BE194" i="2"/>
  <c r="T194" i="2"/>
  <c r="R194" i="2"/>
  <c r="P194" i="2"/>
  <c r="BI193" i="2"/>
  <c r="BH193" i="2"/>
  <c r="BG193" i="2"/>
  <c r="BE193" i="2"/>
  <c r="T193" i="2"/>
  <c r="R193" i="2"/>
  <c r="P193" i="2"/>
  <c r="BI192" i="2"/>
  <c r="BH192" i="2"/>
  <c r="BG192" i="2"/>
  <c r="BE192" i="2"/>
  <c r="T192" i="2"/>
  <c r="R192" i="2"/>
  <c r="P192" i="2"/>
  <c r="BI191" i="2"/>
  <c r="BH191" i="2"/>
  <c r="BG191" i="2"/>
  <c r="BE191" i="2"/>
  <c r="T191" i="2"/>
  <c r="R191" i="2"/>
  <c r="P191" i="2"/>
  <c r="BI190" i="2"/>
  <c r="BH190" i="2"/>
  <c r="BG190" i="2"/>
  <c r="BE190" i="2"/>
  <c r="T190" i="2"/>
  <c r="R190" i="2"/>
  <c r="P190" i="2"/>
  <c r="BI188" i="2"/>
  <c r="BH188" i="2"/>
  <c r="BG188" i="2"/>
  <c r="BE188" i="2"/>
  <c r="T188" i="2"/>
  <c r="R188" i="2"/>
  <c r="P188" i="2"/>
  <c r="BI187" i="2"/>
  <c r="BH187" i="2"/>
  <c r="BG187" i="2"/>
  <c r="BE187" i="2"/>
  <c r="T187" i="2"/>
  <c r="R187" i="2"/>
  <c r="P187" i="2"/>
  <c r="BI186" i="2"/>
  <c r="BH186" i="2"/>
  <c r="BG186" i="2"/>
  <c r="BE186" i="2"/>
  <c r="T186" i="2"/>
  <c r="R186" i="2"/>
  <c r="P186" i="2"/>
  <c r="BI185" i="2"/>
  <c r="BH185" i="2"/>
  <c r="BG185" i="2"/>
  <c r="BE185" i="2"/>
  <c r="T185" i="2"/>
  <c r="R185" i="2"/>
  <c r="P185" i="2"/>
  <c r="BI184" i="2"/>
  <c r="BH184" i="2"/>
  <c r="BG184" i="2"/>
  <c r="BE184" i="2"/>
  <c r="T184" i="2"/>
  <c r="R184" i="2"/>
  <c r="P184" i="2"/>
  <c r="BI183" i="2"/>
  <c r="BH183" i="2"/>
  <c r="BG183" i="2"/>
  <c r="BE183" i="2"/>
  <c r="T183" i="2"/>
  <c r="R183" i="2"/>
  <c r="P183" i="2"/>
  <c r="BI182" i="2"/>
  <c r="BH182" i="2"/>
  <c r="BG182" i="2"/>
  <c r="BE182" i="2"/>
  <c r="T182" i="2"/>
  <c r="R182" i="2"/>
  <c r="P182" i="2"/>
  <c r="BI181" i="2"/>
  <c r="BH181" i="2"/>
  <c r="BG181" i="2"/>
  <c r="BE181" i="2"/>
  <c r="T181" i="2"/>
  <c r="R181" i="2"/>
  <c r="P181" i="2"/>
  <c r="BI180" i="2"/>
  <c r="BH180" i="2"/>
  <c r="BG180" i="2"/>
  <c r="BE180" i="2"/>
  <c r="T180" i="2"/>
  <c r="R180" i="2"/>
  <c r="P180" i="2"/>
  <c r="BI179" i="2"/>
  <c r="BH179" i="2"/>
  <c r="BG179" i="2"/>
  <c r="BE179" i="2"/>
  <c r="T179" i="2"/>
  <c r="R179" i="2"/>
  <c r="P179" i="2"/>
  <c r="BI178" i="2"/>
  <c r="BH178" i="2"/>
  <c r="BG178" i="2"/>
  <c r="BE178" i="2"/>
  <c r="T178" i="2"/>
  <c r="R178" i="2"/>
  <c r="P178" i="2"/>
  <c r="BI177" i="2"/>
  <c r="BH177" i="2"/>
  <c r="BG177" i="2"/>
  <c r="BE177" i="2"/>
  <c r="T177" i="2"/>
  <c r="R177" i="2"/>
  <c r="P177" i="2"/>
  <c r="BI176" i="2"/>
  <c r="BH176" i="2"/>
  <c r="BG176" i="2"/>
  <c r="BE176" i="2"/>
  <c r="T176" i="2"/>
  <c r="R176" i="2"/>
  <c r="P176" i="2"/>
  <c r="BI174" i="2"/>
  <c r="BH174" i="2"/>
  <c r="BG174" i="2"/>
  <c r="BE174" i="2"/>
  <c r="T174" i="2"/>
  <c r="R174" i="2"/>
  <c r="P174" i="2"/>
  <c r="BI173" i="2"/>
  <c r="BH173" i="2"/>
  <c r="BG173" i="2"/>
  <c r="BE173" i="2"/>
  <c r="T173" i="2"/>
  <c r="R173" i="2"/>
  <c r="P173" i="2"/>
  <c r="BI171" i="2"/>
  <c r="BH171" i="2"/>
  <c r="BG171" i="2"/>
  <c r="BE171" i="2"/>
  <c r="T171" i="2"/>
  <c r="R171" i="2"/>
  <c r="P171" i="2"/>
  <c r="BI170" i="2"/>
  <c r="BH170" i="2"/>
  <c r="BG170" i="2"/>
  <c r="BE170" i="2"/>
  <c r="T170" i="2"/>
  <c r="R170" i="2"/>
  <c r="P170" i="2"/>
  <c r="BI169" i="2"/>
  <c r="BH169" i="2"/>
  <c r="BG169" i="2"/>
  <c r="BE169" i="2"/>
  <c r="T169" i="2"/>
  <c r="R169" i="2"/>
  <c r="P169" i="2"/>
  <c r="BI168" i="2"/>
  <c r="BH168" i="2"/>
  <c r="BG168" i="2"/>
  <c r="BE168" i="2"/>
  <c r="T168" i="2"/>
  <c r="R168" i="2"/>
  <c r="P168" i="2"/>
  <c r="BI167" i="2"/>
  <c r="BH167" i="2"/>
  <c r="BG167" i="2"/>
  <c r="BE167" i="2"/>
  <c r="T167" i="2"/>
  <c r="R167" i="2"/>
  <c r="P167" i="2"/>
  <c r="BI166" i="2"/>
  <c r="BH166" i="2"/>
  <c r="BG166" i="2"/>
  <c r="BE166" i="2"/>
  <c r="T166" i="2"/>
  <c r="R166" i="2"/>
  <c r="P166" i="2"/>
  <c r="BI165" i="2"/>
  <c r="BH165" i="2"/>
  <c r="BG165" i="2"/>
  <c r="BE165" i="2"/>
  <c r="T165" i="2"/>
  <c r="R165" i="2"/>
  <c r="P165" i="2"/>
  <c r="BI164" i="2"/>
  <c r="BH164" i="2"/>
  <c r="BG164" i="2"/>
  <c r="BE164" i="2"/>
  <c r="T164" i="2"/>
  <c r="R164" i="2"/>
  <c r="P164" i="2"/>
  <c r="BI161" i="2"/>
  <c r="BH161" i="2"/>
  <c r="BG161" i="2"/>
  <c r="BE161" i="2"/>
  <c r="T161" i="2"/>
  <c r="T160" i="2" s="1"/>
  <c r="R161" i="2"/>
  <c r="R160" i="2" s="1"/>
  <c r="P161" i="2"/>
  <c r="P160" i="2" s="1"/>
  <c r="BI159" i="2"/>
  <c r="BH159" i="2"/>
  <c r="BG159" i="2"/>
  <c r="BE159" i="2"/>
  <c r="T159" i="2"/>
  <c r="R159" i="2"/>
  <c r="P159" i="2"/>
  <c r="BI158" i="2"/>
  <c r="BH158" i="2"/>
  <c r="BG158" i="2"/>
  <c r="BE158" i="2"/>
  <c r="T158" i="2"/>
  <c r="R158" i="2"/>
  <c r="P158" i="2"/>
  <c r="BI157" i="2"/>
  <c r="BH157" i="2"/>
  <c r="BG157" i="2"/>
  <c r="BE157" i="2"/>
  <c r="T157" i="2"/>
  <c r="R157" i="2"/>
  <c r="P157" i="2"/>
  <c r="BI156" i="2"/>
  <c r="BH156" i="2"/>
  <c r="BG156" i="2"/>
  <c r="BE156" i="2"/>
  <c r="T156" i="2"/>
  <c r="R156" i="2"/>
  <c r="P156" i="2"/>
  <c r="BI155" i="2"/>
  <c r="BH155" i="2"/>
  <c r="BG155" i="2"/>
  <c r="BE155" i="2"/>
  <c r="T155" i="2"/>
  <c r="R155" i="2"/>
  <c r="P155" i="2"/>
  <c r="BI154" i="2"/>
  <c r="BH154" i="2"/>
  <c r="BG154" i="2"/>
  <c r="BE154" i="2"/>
  <c r="T154" i="2"/>
  <c r="R154" i="2"/>
  <c r="P154" i="2"/>
  <c r="BI153" i="2"/>
  <c r="BH153" i="2"/>
  <c r="BG153" i="2"/>
  <c r="BE153" i="2"/>
  <c r="T153" i="2"/>
  <c r="R153" i="2"/>
  <c r="P153" i="2"/>
  <c r="BI152" i="2"/>
  <c r="BH152" i="2"/>
  <c r="BG152" i="2"/>
  <c r="BE152" i="2"/>
  <c r="T152" i="2"/>
  <c r="R152" i="2"/>
  <c r="P152" i="2"/>
  <c r="BI151" i="2"/>
  <c r="BH151" i="2"/>
  <c r="BG151" i="2"/>
  <c r="BE151" i="2"/>
  <c r="T151" i="2"/>
  <c r="R151" i="2"/>
  <c r="P151" i="2"/>
  <c r="BI150" i="2"/>
  <c r="BH150" i="2"/>
  <c r="BG150" i="2"/>
  <c r="BE150" i="2"/>
  <c r="T150" i="2"/>
  <c r="R150" i="2"/>
  <c r="P150" i="2"/>
  <c r="BI149" i="2"/>
  <c r="BH149" i="2"/>
  <c r="BG149" i="2"/>
  <c r="BE149" i="2"/>
  <c r="T149" i="2"/>
  <c r="R149" i="2"/>
  <c r="P149" i="2"/>
  <c r="BI148" i="2"/>
  <c r="BH148" i="2"/>
  <c r="BG148" i="2"/>
  <c r="BE148" i="2"/>
  <c r="T148" i="2"/>
  <c r="R148" i="2"/>
  <c r="P148" i="2"/>
  <c r="BI147" i="2"/>
  <c r="BH147" i="2"/>
  <c r="BG147" i="2"/>
  <c r="BE147" i="2"/>
  <c r="T147" i="2"/>
  <c r="R147" i="2"/>
  <c r="P147" i="2"/>
  <c r="BI146" i="2"/>
  <c r="BH146" i="2"/>
  <c r="BG146" i="2"/>
  <c r="BE146" i="2"/>
  <c r="T146" i="2"/>
  <c r="R146" i="2"/>
  <c r="P146" i="2"/>
  <c r="BI145" i="2"/>
  <c r="BH145" i="2"/>
  <c r="BG145" i="2"/>
  <c r="BE145" i="2"/>
  <c r="T145" i="2"/>
  <c r="R145" i="2"/>
  <c r="P145" i="2"/>
  <c r="BI144" i="2"/>
  <c r="BH144" i="2"/>
  <c r="BG144" i="2"/>
  <c r="BE144" i="2"/>
  <c r="T144" i="2"/>
  <c r="R144" i="2"/>
  <c r="P144" i="2"/>
  <c r="BI143" i="2"/>
  <c r="BH143" i="2"/>
  <c r="BG143" i="2"/>
  <c r="BE143" i="2"/>
  <c r="T143" i="2"/>
  <c r="R143" i="2"/>
  <c r="P143" i="2"/>
  <c r="BI142" i="2"/>
  <c r="BH142" i="2"/>
  <c r="BG142" i="2"/>
  <c r="BE142" i="2"/>
  <c r="T142" i="2"/>
  <c r="R142" i="2"/>
  <c r="P142" i="2"/>
  <c r="BI140" i="2"/>
  <c r="BH140" i="2"/>
  <c r="BG140" i="2"/>
  <c r="BE140" i="2"/>
  <c r="T140" i="2"/>
  <c r="T139" i="2" s="1"/>
  <c r="R140" i="2"/>
  <c r="R139" i="2" s="1"/>
  <c r="P140" i="2"/>
  <c r="P139" i="2" s="1"/>
  <c r="F131" i="2"/>
  <c r="E129" i="2"/>
  <c r="F96" i="2"/>
  <c r="E94" i="2"/>
  <c r="J31" i="2"/>
  <c r="E31" i="2"/>
  <c r="J99" i="2" s="1"/>
  <c r="J30" i="2"/>
  <c r="J28" i="2"/>
  <c r="E28" i="2"/>
  <c r="J133" i="2" s="1"/>
  <c r="J27" i="2"/>
  <c r="J25" i="2"/>
  <c r="E25" i="2"/>
  <c r="F134" i="2" s="1"/>
  <c r="J24" i="2"/>
  <c r="J22" i="2"/>
  <c r="E22" i="2"/>
  <c r="F98" i="2" s="1"/>
  <c r="J21" i="2"/>
  <c r="J131" i="2"/>
  <c r="E12" i="2"/>
  <c r="E125" i="2" s="1"/>
  <c r="L90" i="1"/>
  <c r="AM90" i="1"/>
  <c r="AM89" i="1"/>
  <c r="L89" i="1"/>
  <c r="AM87" i="1"/>
  <c r="L87" i="1"/>
  <c r="L85" i="1"/>
  <c r="L84" i="1"/>
  <c r="BK212" i="2"/>
  <c r="BK210" i="2"/>
  <c r="J209" i="2"/>
  <c r="BK201" i="2"/>
  <c r="BK197" i="2"/>
  <c r="BK195" i="2"/>
  <c r="BK194" i="2"/>
  <c r="J193" i="2"/>
  <c r="J192" i="2"/>
  <c r="J190" i="2"/>
  <c r="BK185" i="2"/>
  <c r="J183" i="2"/>
  <c r="BK181" i="2"/>
  <c r="BK180" i="2"/>
  <c r="BK177" i="2"/>
  <c r="BK176" i="2"/>
  <c r="BK174" i="2"/>
  <c r="BK171" i="2"/>
  <c r="J169" i="2"/>
  <c r="J168" i="2"/>
  <c r="BK167" i="2"/>
  <c r="J166" i="2"/>
  <c r="BK164" i="2"/>
  <c r="BK159" i="2"/>
  <c r="BK155" i="2"/>
  <c r="J154" i="2"/>
  <c r="J153" i="2"/>
  <c r="J152" i="2"/>
  <c r="BK150" i="2"/>
  <c r="J149" i="2"/>
  <c r="BK143" i="2"/>
  <c r="BK142" i="2"/>
  <c r="J140" i="2"/>
  <c r="AS95" i="1"/>
  <c r="BK203" i="2"/>
  <c r="J202" i="2"/>
  <c r="J199" i="2"/>
  <c r="J198" i="2"/>
  <c r="BK196" i="2"/>
  <c r="BK192" i="2"/>
  <c r="J191" i="2"/>
  <c r="BK190" i="2"/>
  <c r="BK187" i="2"/>
  <c r="BK184" i="2"/>
  <c r="BK183" i="2"/>
  <c r="J180" i="2"/>
  <c r="BK179" i="2"/>
  <c r="BK178" i="2"/>
  <c r="BK173" i="2"/>
  <c r="J170" i="2"/>
  <c r="J159" i="2"/>
  <c r="BK158" i="2"/>
  <c r="BK157" i="2"/>
  <c r="BK152" i="2"/>
  <c r="BK148" i="2"/>
  <c r="BK147" i="2"/>
  <c r="J146" i="2"/>
  <c r="J145" i="2"/>
  <c r="J144" i="2"/>
  <c r="BK140" i="2"/>
  <c r="J213" i="2"/>
  <c r="J208" i="2"/>
  <c r="J207" i="2"/>
  <c r="BK206" i="2"/>
  <c r="J201" i="2"/>
  <c r="BK200" i="2"/>
  <c r="J195" i="2"/>
  <c r="BK193" i="2"/>
  <c r="J188" i="2"/>
  <c r="J187" i="2"/>
  <c r="BK186" i="2"/>
  <c r="J184" i="2"/>
  <c r="J182" i="2"/>
  <c r="J181" i="2"/>
  <c r="J176" i="2"/>
  <c r="J171" i="2"/>
  <c r="BK170" i="2"/>
  <c r="BK166" i="2"/>
  <c r="J165" i="2"/>
  <c r="J164" i="2"/>
  <c r="BK161" i="2"/>
  <c r="J158" i="2"/>
  <c r="J156" i="2"/>
  <c r="J155" i="2"/>
  <c r="BK154" i="2"/>
  <c r="BK153" i="2"/>
  <c r="BK151" i="2"/>
  <c r="BK149" i="2"/>
  <c r="BK146" i="2"/>
  <c r="BK145" i="2"/>
  <c r="J143" i="2"/>
  <c r="BK213" i="2"/>
  <c r="J212" i="2"/>
  <c r="J210" i="2"/>
  <c r="BK209" i="2"/>
  <c r="BK208" i="2"/>
  <c r="BK207" i="2"/>
  <c r="J206" i="2"/>
  <c r="J203" i="2"/>
  <c r="BK202" i="2"/>
  <c r="J200" i="2"/>
  <c r="BK199" i="2"/>
  <c r="BK198" i="2"/>
  <c r="J197" i="2"/>
  <c r="J196" i="2"/>
  <c r="J194" i="2"/>
  <c r="BK191" i="2"/>
  <c r="BK188" i="2"/>
  <c r="J186" i="2"/>
  <c r="J185" i="2"/>
  <c r="BK182" i="2"/>
  <c r="J179" i="2"/>
  <c r="J178" i="2"/>
  <c r="J177" i="2"/>
  <c r="J174" i="2"/>
  <c r="J173" i="2"/>
  <c r="BK169" i="2"/>
  <c r="BK168" i="2"/>
  <c r="J167" i="2"/>
  <c r="BK165" i="2"/>
  <c r="J161" i="2"/>
  <c r="J157" i="2"/>
  <c r="BK156" i="2"/>
  <c r="J151" i="2"/>
  <c r="J150" i="2"/>
  <c r="J148" i="2"/>
  <c r="J147" i="2"/>
  <c r="BK144" i="2"/>
  <c r="J142" i="2"/>
  <c r="P141" i="2" l="1"/>
  <c r="P138" i="2" s="1"/>
  <c r="P163" i="2"/>
  <c r="BK172" i="2"/>
  <c r="J172" i="2" s="1"/>
  <c r="J110" i="2" s="1"/>
  <c r="R172" i="2"/>
  <c r="T172" i="2"/>
  <c r="R175" i="2"/>
  <c r="P189" i="2"/>
  <c r="R205" i="2"/>
  <c r="R204" i="2" s="1"/>
  <c r="BK211" i="2"/>
  <c r="J211" i="2" s="1"/>
  <c r="J115" i="2" s="1"/>
  <c r="R141" i="2"/>
  <c r="R138" i="2"/>
  <c r="R163" i="2"/>
  <c r="P172" i="2"/>
  <c r="P175" i="2"/>
  <c r="T189" i="2"/>
  <c r="BK205" i="2"/>
  <c r="BK204" i="2" s="1"/>
  <c r="J204" i="2" s="1"/>
  <c r="J113" i="2" s="1"/>
  <c r="P211" i="2"/>
  <c r="BK141" i="2"/>
  <c r="J141" i="2"/>
  <c r="J106" i="2" s="1"/>
  <c r="T141" i="2"/>
  <c r="T138" i="2" s="1"/>
  <c r="BK163" i="2"/>
  <c r="J163" i="2"/>
  <c r="J109" i="2" s="1"/>
  <c r="T163" i="2"/>
  <c r="BK175" i="2"/>
  <c r="J175" i="2" s="1"/>
  <c r="J111" i="2" s="1"/>
  <c r="T175" i="2"/>
  <c r="BK189" i="2"/>
  <c r="J189" i="2"/>
  <c r="J112" i="2" s="1"/>
  <c r="T205" i="2"/>
  <c r="T204" i="2" s="1"/>
  <c r="R211" i="2"/>
  <c r="R189" i="2"/>
  <c r="P205" i="2"/>
  <c r="P204" i="2" s="1"/>
  <c r="T211" i="2"/>
  <c r="E90" i="2"/>
  <c r="F99" i="2"/>
  <c r="F133" i="2"/>
  <c r="BF140" i="2"/>
  <c r="BF146" i="2"/>
  <c r="BF147" i="2"/>
  <c r="BF149" i="2"/>
  <c r="BF151" i="2"/>
  <c r="BF156" i="2"/>
  <c r="BF158" i="2"/>
  <c r="BF159" i="2"/>
  <c r="BF166" i="2"/>
  <c r="BF176" i="2"/>
  <c r="BF177" i="2"/>
  <c r="BF178" i="2"/>
  <c r="BF182" i="2"/>
  <c r="BF184" i="2"/>
  <c r="BF186" i="2"/>
  <c r="BF195" i="2"/>
  <c r="BF201" i="2"/>
  <c r="BF203" i="2"/>
  <c r="BF207" i="2"/>
  <c r="BF209" i="2"/>
  <c r="BF210" i="2"/>
  <c r="BK139" i="2"/>
  <c r="J139" i="2" s="1"/>
  <c r="J105" i="2" s="1"/>
  <c r="J96" i="2"/>
  <c r="J134" i="2"/>
  <c r="BF152" i="2"/>
  <c r="BF155" i="2"/>
  <c r="BF157" i="2"/>
  <c r="BF170" i="2"/>
  <c r="BF174" i="2"/>
  <c r="BF180" i="2"/>
  <c r="BF181" i="2"/>
  <c r="BF183" i="2"/>
  <c r="BF187" i="2"/>
  <c r="BF191" i="2"/>
  <c r="BF192" i="2"/>
  <c r="BF193" i="2"/>
  <c r="BF196" i="2"/>
  <c r="BF206" i="2"/>
  <c r="BF208" i="2"/>
  <c r="BF212" i="2"/>
  <c r="BK160" i="2"/>
  <c r="J160" i="2" s="1"/>
  <c r="J107" i="2" s="1"/>
  <c r="BF143" i="2"/>
  <c r="BF144" i="2"/>
  <c r="BF145" i="2"/>
  <c r="BF150" i="2"/>
  <c r="BF164" i="2"/>
  <c r="BF167" i="2"/>
  <c r="BF169" i="2"/>
  <c r="BF171" i="2"/>
  <c r="BF179" i="2"/>
  <c r="BF185" i="2"/>
  <c r="BF190" i="2"/>
  <c r="BF197" i="2"/>
  <c r="BF198" i="2"/>
  <c r="BF199" i="2"/>
  <c r="BF200" i="2"/>
  <c r="J98" i="2"/>
  <c r="BF142" i="2"/>
  <c r="BF148" i="2"/>
  <c r="BF153" i="2"/>
  <c r="BF154" i="2"/>
  <c r="BF161" i="2"/>
  <c r="BF165" i="2"/>
  <c r="BF168" i="2"/>
  <c r="BF173" i="2"/>
  <c r="BF188" i="2"/>
  <c r="BF194" i="2"/>
  <c r="BF202" i="2"/>
  <c r="BF213" i="2"/>
  <c r="F44" i="2"/>
  <c r="BD96" i="1" s="1"/>
  <c r="BD95" i="1" s="1"/>
  <c r="BD94" i="1" s="1"/>
  <c r="W33" i="1" s="1"/>
  <c r="F40" i="2"/>
  <c r="AZ96" i="1" s="1"/>
  <c r="AZ95" i="1" s="1"/>
  <c r="AZ94" i="1" s="1"/>
  <c r="AV94" i="1" s="1"/>
  <c r="AK29" i="1" s="1"/>
  <c r="J40" i="2"/>
  <c r="AV96" i="1" s="1"/>
  <c r="AS94" i="1"/>
  <c r="F42" i="2"/>
  <c r="BB96" i="1" s="1"/>
  <c r="BB95" i="1" s="1"/>
  <c r="AX95" i="1" s="1"/>
  <c r="F43" i="2"/>
  <c r="BC96" i="1" s="1"/>
  <c r="BC95" i="1" s="1"/>
  <c r="AY95" i="1" s="1"/>
  <c r="P162" i="2" l="1"/>
  <c r="P137" i="2" s="1"/>
  <c r="AU96" i="1" s="1"/>
  <c r="AU95" i="1" s="1"/>
  <c r="AU94" i="1" s="1"/>
  <c r="T162" i="2"/>
  <c r="T137" i="2" s="1"/>
  <c r="R162" i="2"/>
  <c r="R137" i="2" s="1"/>
  <c r="BK138" i="2"/>
  <c r="BK162" i="2"/>
  <c r="J162" i="2" s="1"/>
  <c r="J108" i="2" s="1"/>
  <c r="J205" i="2"/>
  <c r="J114" i="2" s="1"/>
  <c r="J41" i="2"/>
  <c r="AW96" i="1" s="1"/>
  <c r="AT96" i="1" s="1"/>
  <c r="BB94" i="1"/>
  <c r="AX94" i="1" s="1"/>
  <c r="AV95" i="1"/>
  <c r="W29" i="1"/>
  <c r="BC94" i="1"/>
  <c r="W32" i="1" s="1"/>
  <c r="F41" i="2"/>
  <c r="BA96" i="1" s="1"/>
  <c r="BA95" i="1" s="1"/>
  <c r="BA94" i="1" s="1"/>
  <c r="W30" i="1" s="1"/>
  <c r="BK137" i="2" l="1"/>
  <c r="J137" i="2" s="1"/>
  <c r="J103" i="2" s="1"/>
  <c r="J138" i="2"/>
  <c r="J104" i="2" s="1"/>
  <c r="AW94" i="1"/>
  <c r="AK30" i="1" s="1"/>
  <c r="AY94" i="1"/>
  <c r="AW95" i="1"/>
  <c r="AT95" i="1" s="1"/>
  <c r="W31" i="1"/>
  <c r="J37" i="2" l="1"/>
  <c r="AG96" i="1" s="1"/>
  <c r="AG95" i="1" s="1"/>
  <c r="AN95" i="1" s="1"/>
  <c r="AT94" i="1"/>
  <c r="AN96" i="1" l="1"/>
  <c r="J46" i="2"/>
  <c r="AG94" i="1"/>
  <c r="AK26" i="1" s="1"/>
  <c r="AK35" i="1" s="1"/>
  <c r="AN94" i="1" l="1"/>
</calcChain>
</file>

<file path=xl/sharedStrings.xml><?xml version="1.0" encoding="utf-8"?>
<sst xmlns="http://schemas.openxmlformats.org/spreadsheetml/2006/main" count="1249" uniqueCount="410">
  <si>
    <t>Export Komplet</t>
  </si>
  <si>
    <t/>
  </si>
  <si>
    <t>2.0</t>
  </si>
  <si>
    <t>False</t>
  </si>
  <si>
    <t>{b6a8739a-5084-4695-af77-4bdf3a2e702b}</t>
  </si>
  <si>
    <t>&gt;&gt;  skryté stĺpce  &lt;&lt;</t>
  </si>
  <si>
    <t>0,01</t>
  </si>
  <si>
    <t>20</t>
  </si>
  <si>
    <t>REKAPITULÁCIA STAVBY</t>
  </si>
  <si>
    <t>v ---  nižšie sa nachádzajú doplnkové a pomocné údaje k zostavám  --- v</t>
  </si>
  <si>
    <t>0,001</t>
  </si>
  <si>
    <t>Kód:</t>
  </si>
  <si>
    <t>1196-11-20</t>
  </si>
  <si>
    <t>Stavba:</t>
  </si>
  <si>
    <t>ZLH Plus Hronec - zateplenie strechy - objekt 04 Formovňa</t>
  </si>
  <si>
    <t>JKSO:</t>
  </si>
  <si>
    <t>KS:</t>
  </si>
  <si>
    <t>Miesto:</t>
  </si>
  <si>
    <t xml:space="preserve"> </t>
  </si>
  <si>
    <t>Dátum:</t>
  </si>
  <si>
    <t>10. 11. 2020</t>
  </si>
  <si>
    <t>Objednávateľ:</t>
  </si>
  <si>
    <t>IČO:</t>
  </si>
  <si>
    <t>IČ DPH:</t>
  </si>
  <si>
    <t>Zhotoviteľ:</t>
  </si>
  <si>
    <t>Projektant:</t>
  </si>
  <si>
    <t>True</t>
  </si>
  <si>
    <t>Spracovateľ: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</si>
  <si>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</si>
  <si>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</si>
  <si>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</si>
  <si>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</si>
  <si>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</si>
  <si>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</si>
  <si>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</si>
  <si>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</si>
  <si>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</si>
  <si>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</si>
  <si>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</si>
  <si>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</si>
  <si>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</si>
  <si>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</si>
  <si>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</si>
  <si>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</si>
  <si>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</si>
  <si>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</si>
  <si>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</si>
  <si>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</si>
  <si>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</si>
  <si>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</si>
  <si>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</si>
  <si>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</si>
  <si>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</si>
  <si>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</si>
  <si>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</si>
  <si>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</si>
  <si>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</si>
  <si>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</si>
  <si>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</si>
  <si>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</si>
  <si>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</si>
  <si>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</si>
  <si>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</si>
  <si>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</si>
  <si>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</si>
  <si>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</si>
  <si>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</si>
  <si>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</si>
  <si>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</si>
  <si>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</si>
  <si>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###NOIMPORT###</t>
  </si>
  <si>
    <t>IMPORT</t>
  </si>
  <si>
    <t>{00000000-0000-0000-0000-000000000000}</t>
  </si>
  <si>
    <t>01</t>
  </si>
  <si>
    <t>SO 04 Formovňa</t>
  </si>
  <si>
    <t>STA</t>
  </si>
  <si>
    <t>1</t>
  </si>
  <si>
    <t>{f85b1b5b-47e5-4211-8e79-84cba65bc954}</t>
  </si>
  <si>
    <t>/</t>
  </si>
  <si>
    <t>01b</t>
  </si>
  <si>
    <t>Architektonicko-stavebná časť, uzemnenie a bleskozvod</t>
  </si>
  <si>
    <t>Časť</t>
  </si>
  <si>
    <t>2</t>
  </si>
  <si>
    <t>{4ad09ff5-fbc9-4c77-af11-30628c601be7}</t>
  </si>
  <si>
    <t>KRYCÍ LIST ROZPOČTU</t>
  </si>
  <si>
    <t>Objekt:</t>
  </si>
  <si>
    <t>01 - SO 04 Formovňa</t>
  </si>
  <si>
    <t>Časť:</t>
  </si>
  <si>
    <t>01b - Architektonicko-stavebná časť, uzemnenie a bleskozvod</t>
  </si>
  <si>
    <t>REKAPITULÁCIA ROZPOČTU</t>
  </si>
  <si>
    <t>Kód dielu - Popis</t>
  </si>
  <si>
    <t>Cena celkom [EUR]</t>
  </si>
  <si>
    <t>Náklady z rozpočtu</t>
  </si>
  <si>
    <t>-1</t>
  </si>
  <si>
    <t>HSV - Práce a dodávky HSV</t>
  </si>
  <si>
    <t xml:space="preserve">    6 - Úpravy povrchov, podlahy, osadenie</t>
  </si>
  <si>
    <t xml:space="preserve">    9 - Ostatné konštrukcie a práce-búranie</t>
  </si>
  <si>
    <t xml:space="preserve">    99 - Presun hmôt HSV</t>
  </si>
  <si>
    <t>PSV - Práce a dodávky PSV</t>
  </si>
  <si>
    <t xml:space="preserve">    712 - Izolácie striech, povlakové krytiny</t>
  </si>
  <si>
    <t xml:space="preserve">    713 - Izolácie tepelné</t>
  </si>
  <si>
    <t xml:space="preserve">    764 - Konštrukcie klampiarske</t>
  </si>
  <si>
    <t xml:space="preserve">    767 - Konštrukcie doplnkové kovové</t>
  </si>
  <si>
    <t>M - Práce a dodávky M</t>
  </si>
  <si>
    <t xml:space="preserve">    21-M - Elektromontáže</t>
  </si>
  <si>
    <t>VRN - Vedľajšie rozpočtové náklady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</si>
  <si>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</si>
  <si>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</si>
  <si>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</si>
  <si>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</si>
  <si>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</si>
  <si>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</si>
  <si>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</si>
  <si>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</si>
  <si>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</si>
  <si>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</si>
  <si>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</si>
  <si>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</si>
  <si>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</si>
  <si>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</si>
  <si>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</si>
  <si>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6</t>
  </si>
  <si>
    <t>Úpravy povrchov, podlahy, osadenie</t>
  </si>
  <si>
    <t>K</t>
  </si>
  <si>
    <t>610991112 R</t>
  </si>
  <si>
    <t>Zakrývanie a ochrana vnútorných predmetov a konštrukcií pod miestom realizácie - technológia</t>
  </si>
  <si>
    <t>m2</t>
  </si>
  <si>
    <t>4</t>
  </si>
  <si>
    <t>406299868</t>
  </si>
  <si>
    <t>9</t>
  </si>
  <si>
    <t>Ostatné konštrukcie a práce-búranie</t>
  </si>
  <si>
    <t>941942012.S</t>
  </si>
  <si>
    <t>Montáž lešenia rámového systémového s podlahami šírky nad 0,75 do 1,10 m, výšky nad 10 do 20 m</t>
  </si>
  <si>
    <t>536932921</t>
  </si>
  <si>
    <t>3</t>
  </si>
  <si>
    <t>941942812.S</t>
  </si>
  <si>
    <t>Demontáž lešenia rámového systémového s podlahami šírky nad 0,75 do 1,10 m, výšky nad 10 do 20 m</t>
  </si>
  <si>
    <t>504853248</t>
  </si>
  <si>
    <t>941942912.S</t>
  </si>
  <si>
    <t>Príplatok za prvý a každý ďalší i začatý týždeň použitia lešenia rámového systémového šírky nad 0,75 do 1,10 m, výšky nad 10 do 20 m</t>
  </si>
  <si>
    <t>1120082368</t>
  </si>
  <si>
    <t>5</t>
  </si>
  <si>
    <t>949942101.S</t>
  </si>
  <si>
    <t>Hydraulická zdvíhacia plošina vrátane obsluhy inštalovaná na automobilovom podvozku výšky zdvihu do 27 m</t>
  </si>
  <si>
    <t>hod</t>
  </si>
  <si>
    <t>163024316</t>
  </si>
  <si>
    <t>963051110.S</t>
  </si>
  <si>
    <t>Búranie železobetónových stropov doskových hr.do 80 mm,  -2,40000t</t>
  </si>
  <si>
    <t>m3</t>
  </si>
  <si>
    <t>-66947177</t>
  </si>
  <si>
    <t>7</t>
  </si>
  <si>
    <t>974083112.S</t>
  </si>
  <si>
    <t>Rezanie betónových mazanín existujúcich vystužených hĺbky nad 50 do 100 mm</t>
  </si>
  <si>
    <t>m</t>
  </si>
  <si>
    <t>1205896642</t>
  </si>
  <si>
    <t>8</t>
  </si>
  <si>
    <t>979011111</t>
  </si>
  <si>
    <t>Zvislá doprava sutiny a vybúraných hmôt za prvé podlažie nad alebo pod základným podlažím</t>
  </si>
  <si>
    <t>t</t>
  </si>
  <si>
    <t>1871105027</t>
  </si>
  <si>
    <t>979011121</t>
  </si>
  <si>
    <t>Zvislá doprava sutiny a vybúraných hmôt za každé ďalšie podlažie</t>
  </si>
  <si>
    <t>-1222869422</t>
  </si>
  <si>
    <t>10</t>
  </si>
  <si>
    <t>979081111</t>
  </si>
  <si>
    <t>Odvoz sutiny a vybúraných hmôt na skládku do 1 km</t>
  </si>
  <si>
    <t>-624421636</t>
  </si>
  <si>
    <t>11</t>
  </si>
  <si>
    <t>979081121</t>
  </si>
  <si>
    <t>Odvoz sutiny a vybúraných hmôt na skládku za každý ďalší 1 km</t>
  </si>
  <si>
    <t>767944603</t>
  </si>
  <si>
    <t>12</t>
  </si>
  <si>
    <t>979082111</t>
  </si>
  <si>
    <t>Vnútrostavenisková doprava sutiny a vybúraných hmôt do 10 m</t>
  </si>
  <si>
    <t>-1831403118</t>
  </si>
  <si>
    <t>13</t>
  </si>
  <si>
    <t>979082121.S</t>
  </si>
  <si>
    <t>Vnútrostavenisková doprava sutiny a vybúraných hmôt za každých ďalších 5 m</t>
  </si>
  <si>
    <t>-730460797</t>
  </si>
  <si>
    <t>14</t>
  </si>
  <si>
    <t>979087113.S</t>
  </si>
  <si>
    <t>Nakladanie na dopravný prostriedok pre vodorovnú dopravu vybúraných hmôt</t>
  </si>
  <si>
    <t>1160443043</t>
  </si>
  <si>
    <t>15</t>
  </si>
  <si>
    <t>979089212.S</t>
  </si>
  <si>
    <t>Poplatok za skladovanie - bitúmenové zmesi, uholný decht, dechtové výrobky (17 03 ), ostatné</t>
  </si>
  <si>
    <t>-1728308164</t>
  </si>
  <si>
    <t>16</t>
  </si>
  <si>
    <t>979089612</t>
  </si>
  <si>
    <t>Poplatok za skladovanie - iné odpady zo stavieb a demolácií (17 09), ostatné  zmiešané</t>
  </si>
  <si>
    <t>1851598317</t>
  </si>
  <si>
    <t>17</t>
  </si>
  <si>
    <t>979089618 R</t>
  </si>
  <si>
    <t>499186245</t>
  </si>
  <si>
    <t>18</t>
  </si>
  <si>
    <t>M</t>
  </si>
  <si>
    <t>607260000240.S</t>
  </si>
  <si>
    <t>Doska OSB nebrúsená hr. 15 mm</t>
  </si>
  <si>
    <t>-1055647034</t>
  </si>
  <si>
    <t>19</t>
  </si>
  <si>
    <t>605120010600.S</t>
  </si>
  <si>
    <t>Hranoly z mäkkého reziva smreku omietané do hr. 200 mm, š. 200 mm</t>
  </si>
  <si>
    <t>1319290180</t>
  </si>
  <si>
    <t>99</t>
  </si>
  <si>
    <t>Presun hmôt HSV</t>
  </si>
  <si>
    <t>999281111.S</t>
  </si>
  <si>
    <t>Presun hmôt pre opravy a údržbu objektov vrátane vonkajších plášťov výšky do 25 m</t>
  </si>
  <si>
    <t>%</t>
  </si>
  <si>
    <t>-366038191</t>
  </si>
  <si>
    <t>PSV</t>
  </si>
  <si>
    <t>Práce a dodávky PSV</t>
  </si>
  <si>
    <t>712</t>
  </si>
  <si>
    <t>Izolácie striech, povlakové krytiny</t>
  </si>
  <si>
    <t>21</t>
  </si>
  <si>
    <t>712300832.S</t>
  </si>
  <si>
    <t xml:space="preserve">Odstránenie povlakovej krytiny na strechách plochých 10° dvojvrstvovej,  -0,01000t  </t>
  </si>
  <si>
    <t>535380192</t>
  </si>
  <si>
    <t>22</t>
  </si>
  <si>
    <t>712311101.S</t>
  </si>
  <si>
    <t>Zhotovenie povlakovej krytiny striech plochých do 10° za studena náterom penetračným</t>
  </si>
  <si>
    <t>957567371</t>
  </si>
  <si>
    <t>23</t>
  </si>
  <si>
    <t>R2420</t>
  </si>
  <si>
    <t>32</t>
  </si>
  <si>
    <t>-724274635</t>
  </si>
  <si>
    <t>24</t>
  </si>
  <si>
    <t>712331120.S</t>
  </si>
  <si>
    <t>Zhotovenie povlak. krytiny striech plochých do 10° plnoplošným prilepením AIP, NAIP alebo tkaniny, so zvareným spojom</t>
  </si>
  <si>
    <t>-858623275</t>
  </si>
  <si>
    <t>25</t>
  </si>
  <si>
    <t>N2104</t>
  </si>
  <si>
    <t>-1722383240</t>
  </si>
  <si>
    <t>26</t>
  </si>
  <si>
    <t>R2197</t>
  </si>
  <si>
    <t>-29458269</t>
  </si>
  <si>
    <t>27</t>
  </si>
  <si>
    <t>712990220 R</t>
  </si>
  <si>
    <t>Zaizolovanie potrubných a iných prestupov na streche</t>
  </si>
  <si>
    <t>ks</t>
  </si>
  <si>
    <t>1196027698</t>
  </si>
  <si>
    <t>28</t>
  </si>
  <si>
    <t>998712203.S</t>
  </si>
  <si>
    <t>Presun hmôt pre izoláciu povlakovej krytiny v objektoch výšky nad 12 do 24 m</t>
  </si>
  <si>
    <t>-1885810257</t>
  </si>
  <si>
    <t>713</t>
  </si>
  <si>
    <t>Izolácie tepelné</t>
  </si>
  <si>
    <t>29</t>
  </si>
  <si>
    <t>713000018.S</t>
  </si>
  <si>
    <t>Odstránenie tepelnej izolácie stropov lepenej z polystyrénu hr. do 10 cm -0,00798t</t>
  </si>
  <si>
    <t>-490867630</t>
  </si>
  <si>
    <t>30</t>
  </si>
  <si>
    <t>998713203.S</t>
  </si>
  <si>
    <t>Presun hmôt pre izolácie tepelné v objektoch výšky nad 12 m do 24 m</t>
  </si>
  <si>
    <t>1282987179</t>
  </si>
  <si>
    <t>764</t>
  </si>
  <si>
    <t>Konštrukcie klampiarske</t>
  </si>
  <si>
    <t>31</t>
  </si>
  <si>
    <t>764323440.S</t>
  </si>
  <si>
    <t>Oplechovanie z pozinkovaného farbeného PZf plechu, odkvapov na strechách s lepenkovou krytinou r.š. 400 mm</t>
  </si>
  <si>
    <t>-1074402088</t>
  </si>
  <si>
    <t>764323830.S</t>
  </si>
  <si>
    <t>Demontáž pôvodných klampiarskych prvkov ( lišty, žľaby, zvody ... )</t>
  </si>
  <si>
    <t>33297563</t>
  </si>
  <si>
    <t>33</t>
  </si>
  <si>
    <t>764324431 R</t>
  </si>
  <si>
    <t>Oplechovanie z pozinkovaného farbeného PZf plechu, odkvapov na strechách - čelo panelu r.š. 350 mm</t>
  </si>
  <si>
    <t>1213172022</t>
  </si>
  <si>
    <t>34</t>
  </si>
  <si>
    <t>764325441 R</t>
  </si>
  <si>
    <t>Oplechovanie z pozinkovaného farbeného PZf plechu, odkvapov na strechách - zo spodu panelu  r.š. 350 mm</t>
  </si>
  <si>
    <t>-322495645</t>
  </si>
  <si>
    <t>35</t>
  </si>
  <si>
    <t>764351405.S</t>
  </si>
  <si>
    <t>Žľaby z pozinkovaného farbeného PZf plechu, pododkvapové štvorhranné r.š. 400 mm</t>
  </si>
  <si>
    <t>-1344610840</t>
  </si>
  <si>
    <t>36</t>
  </si>
  <si>
    <t>764351820.S</t>
  </si>
  <si>
    <t>Demontáž žľabov pododkvap. štvorhranných rovných, oblúkových, do 30° rš 400 mm,  -0,00390t</t>
  </si>
  <si>
    <t>-584282476</t>
  </si>
  <si>
    <t>37</t>
  </si>
  <si>
    <t>764352427.S</t>
  </si>
  <si>
    <t>Žľaby z pozinkovaného farbeného PZf plechu, pododkvapové polkruhové r.š. 330 mm</t>
  </si>
  <si>
    <t>82674836</t>
  </si>
  <si>
    <t>38</t>
  </si>
  <si>
    <t>764352810.S</t>
  </si>
  <si>
    <t>Demontáž žľabov pododkvapových polkruhových so sklonom do 30st. rš 330 mm,  -0,00330t</t>
  </si>
  <si>
    <t>1122339458</t>
  </si>
  <si>
    <t>39</t>
  </si>
  <si>
    <t>764359412.S</t>
  </si>
  <si>
    <t>Kotlík kónický z pozinkovaného farbeného PZf plechu, pre rúry s priemerom od 100 do 125 mm</t>
  </si>
  <si>
    <t>1683791211</t>
  </si>
  <si>
    <t>40</t>
  </si>
  <si>
    <t>764359810.S</t>
  </si>
  <si>
    <t>Demontáž kotlíka kónického, so sklonom žľabu do 30st.,  -0,00110t</t>
  </si>
  <si>
    <t>-856362271</t>
  </si>
  <si>
    <t>41</t>
  </si>
  <si>
    <t>764454454.S</t>
  </si>
  <si>
    <t>Zvodové rúry z pozinkovaného farbeného PZf plechu, kruhové priemer 120 mm</t>
  </si>
  <si>
    <t>1926879100</t>
  </si>
  <si>
    <t>42</t>
  </si>
  <si>
    <t>764454802.S</t>
  </si>
  <si>
    <t>Demontáž odpadových rúr kruhových, s priemerom 120 mm,  -0,00285t</t>
  </si>
  <si>
    <t>1763454578</t>
  </si>
  <si>
    <t>43</t>
  </si>
  <si>
    <t>998764203.S</t>
  </si>
  <si>
    <t>Presun hmôt pre konštrukcie klampiarske v objektoch výšky nad 12 do 24 m</t>
  </si>
  <si>
    <t>1161261732</t>
  </si>
  <si>
    <t>767</t>
  </si>
  <si>
    <t>Konštrukcie doplnkové kovové</t>
  </si>
  <si>
    <t>44</t>
  </si>
  <si>
    <t>767311829 R</t>
  </si>
  <si>
    <t>Demontáž pôvodného zasklenia-drôtosklo a nosnej konštrukcie svetlíkov - manipulácia zo suťou, kontajnery, odvoz a likvidácia na skládke</t>
  </si>
  <si>
    <t>kpl</t>
  </si>
  <si>
    <t>968284932</t>
  </si>
  <si>
    <t>45</t>
  </si>
  <si>
    <t>767316310 R</t>
  </si>
  <si>
    <t>Montáž a dodávka polykarb. svetlíkov 4,5x24,17m 8x, 4,5x17,87m 1x - hliníková konštrukcia, montážny materiál, polykarbonát 8mm, krycie lišzy a tesnenia</t>
  </si>
  <si>
    <t>404439493</t>
  </si>
  <si>
    <t>46</t>
  </si>
  <si>
    <t>767316311 R</t>
  </si>
  <si>
    <t>Montáž a dodávka vetracieho okienka 1x2m s elektr. otváraním</t>
  </si>
  <si>
    <t>-341979025</t>
  </si>
  <si>
    <t>47</t>
  </si>
  <si>
    <t>767316312 R</t>
  </si>
  <si>
    <t>Montáž a dodávka dažďového a veterného čidla s riadiacou jednotkou</t>
  </si>
  <si>
    <t>-1082086368</t>
  </si>
  <si>
    <t>48</t>
  </si>
  <si>
    <t>767316313 R</t>
  </si>
  <si>
    <t>Montáž a dodávka vstup. dverí v čele svetlíkov  900x1250mm</t>
  </si>
  <si>
    <t>-1611032193</t>
  </si>
  <si>
    <t>49</t>
  </si>
  <si>
    <t>767392801.S</t>
  </si>
  <si>
    <t>Demontáž krytín striech z plechov nitovaných,  -0,00700t</t>
  </si>
  <si>
    <t>-2000014007</t>
  </si>
  <si>
    <t>50</t>
  </si>
  <si>
    <t>767397102.S</t>
  </si>
  <si>
    <t>Montáž strešných sendvičových panelov na OK, hrúbky nad 80 do 120 mm</t>
  </si>
  <si>
    <t>1174472324</t>
  </si>
  <si>
    <t>51</t>
  </si>
  <si>
    <t>553260000120</t>
  </si>
  <si>
    <t>Panel sendvičový strešný oceľový plášť   hr. jadra 100 mm</t>
  </si>
  <si>
    <t>-1742126538</t>
  </si>
  <si>
    <t>52</t>
  </si>
  <si>
    <t>553450032320</t>
  </si>
  <si>
    <t>Kotva pre uchytenie sendvič. panelu</t>
  </si>
  <si>
    <t>-685927173</t>
  </si>
  <si>
    <t>53</t>
  </si>
  <si>
    <t>767397110 R</t>
  </si>
  <si>
    <t xml:space="preserve">Montáž strešných sendvičových panelov na OK, príplatok za ručnú montáž </t>
  </si>
  <si>
    <t>1696882123</t>
  </si>
  <si>
    <t>54</t>
  </si>
  <si>
    <t>767851800 R</t>
  </si>
  <si>
    <t>Demontáž kovového rebríka</t>
  </si>
  <si>
    <t>-131495554</t>
  </si>
  <si>
    <t>55</t>
  </si>
  <si>
    <t>767995110 R</t>
  </si>
  <si>
    <t>Montáž a dodávka oceľového rebríka s košom a plošinou</t>
  </si>
  <si>
    <t>-108657317</t>
  </si>
  <si>
    <t>56</t>
  </si>
  <si>
    <t>767995120 R</t>
  </si>
  <si>
    <t>Montáž a dodávka podchytenia ostávajúcich prestupov v streche</t>
  </si>
  <si>
    <t>1511610025</t>
  </si>
  <si>
    <t>57</t>
  </si>
  <si>
    <t>998767203.S</t>
  </si>
  <si>
    <t>Presun hmôt pre kovové stavebné doplnkové konštrukcie v objektoch výšky nad 12 do 24 m</t>
  </si>
  <si>
    <t>-1763907875</t>
  </si>
  <si>
    <t>Práce a dodávky M</t>
  </si>
  <si>
    <t>21-M</t>
  </si>
  <si>
    <t>Elektromontáže</t>
  </si>
  <si>
    <t>58</t>
  </si>
  <si>
    <t>210220000 R</t>
  </si>
  <si>
    <t>Demontáž bleskozvodu</t>
  </si>
  <si>
    <t>64</t>
  </si>
  <si>
    <t>1377730331</t>
  </si>
  <si>
    <t>59</t>
  </si>
  <si>
    <t>210220010 R</t>
  </si>
  <si>
    <t>Bleskozvod a uzemnenie - samostatná príloha</t>
  </si>
  <si>
    <t>-76224575</t>
  </si>
  <si>
    <t>60</t>
  </si>
  <si>
    <t>210220020 R</t>
  </si>
  <si>
    <t>Napojenie riadiacich jednotiek k čidlám svetlíkov</t>
  </si>
  <si>
    <t>1370383487</t>
  </si>
  <si>
    <t>61</t>
  </si>
  <si>
    <t>MV</t>
  </si>
  <si>
    <t>Murárske výpomoci</t>
  </si>
  <si>
    <t>104123646</t>
  </si>
  <si>
    <t>62</t>
  </si>
  <si>
    <t>PPV</t>
  </si>
  <si>
    <t>Podiel pridružených výkonov</t>
  </si>
  <si>
    <t>1495791438</t>
  </si>
  <si>
    <t>VRN</t>
  </si>
  <si>
    <t>Vedľajšie rozpočtové náklady</t>
  </si>
  <si>
    <t>63</t>
  </si>
  <si>
    <t>000600055 R</t>
  </si>
  <si>
    <t>1024</t>
  </si>
  <si>
    <t>-435990913</t>
  </si>
  <si>
    <t>001500001.S</t>
  </si>
  <si>
    <t>Ostatné náklady stavby - náklady vzniknuté z titulu tzv. „vyššia moc“ - prekrytie proti vplyvom počasia</t>
  </si>
  <si>
    <t>2113101471</t>
  </si>
  <si>
    <t xml:space="preserve">demolácia pôvodnej strechy,ochrana proti poškodeniu pri manipulácii s odpadom - OSB dosky </t>
  </si>
  <si>
    <t xml:space="preserve">Zariadenie staveniska - vyvolané investície zariadenia staveniska </t>
  </si>
  <si>
    <t>Príloha č. 1_Výkaz výmer_strecha</t>
  </si>
  <si>
    <t>Obchodné meno, sídlo, IČO</t>
  </si>
  <si>
    <t>Kontaktná osoba, tel. kontakt, email</t>
  </si>
  <si>
    <t>Dátum predloženia ponuky</t>
  </si>
  <si>
    <t>V prípade, že zadanie odkazuje na konkrétne obchodné značky, mená výrobcov alebo typové označenie, môže uchádzač ponúknuť iné ekvivalentné riešenie.</t>
  </si>
  <si>
    <t>Predložením ponuky uchádzač potvrdzuje, že spĺňa požadované technické zadanie a minimálne požadované parametre a že vypracovaná cenová ponuka zodpovedá cenám obvyklým v danom mieste a čase.</t>
  </si>
  <si>
    <r>
      <t>Penetračný náter SIPLAST PRIMER SPEED SBS/10 l</t>
    </r>
    <r>
      <rPr>
        <b/>
        <i/>
        <sz val="9"/>
        <rFont val="Arial CE"/>
        <charset val="238"/>
      </rPr>
      <t xml:space="preserve"> alebo ekvivalent</t>
    </r>
  </si>
  <si>
    <r>
      <t xml:space="preserve">Asfaltovaný pás ELASTOBIT GG 40 mineral, SBS modifikovaný - spodný </t>
    </r>
    <r>
      <rPr>
        <b/>
        <i/>
        <sz val="9"/>
        <rFont val="Arial CE"/>
        <charset val="238"/>
      </rPr>
      <t>alebo ekvivalent</t>
    </r>
  </si>
  <si>
    <r>
      <t xml:space="preserve">Asfaltovaný pás ELASTOBIT PV TOP 42 Speed profile SBS sivý, SBS modifikovaný - vrchný </t>
    </r>
    <r>
      <rPr>
        <b/>
        <i/>
        <sz val="9"/>
        <rFont val="Arial CE"/>
        <charset val="238"/>
      </rPr>
      <t>alebo ekvivalent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</si>
</sst>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40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8"/>
      <color theme="10"/>
      <name val="Wingdings 2"/>
      <family val="1"/>
      <charset val="2"/>
    </font>
    <font>
      <b/>
      <sz val="10"/>
      <color rgb="FF00336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family val="2"/>
      <charset val="238"/>
      <scheme val="minor"/>
    </font>
    <font>
      <i/>
      <sz val="9"/>
      <name val="Arial CE"/>
    </font>
    <font>
      <b/>
      <sz val="1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i/>
      <sz val="14"/>
      <color theme="1"/>
      <name val="Calibri"/>
      <family val="2"/>
      <charset val="238"/>
      <scheme val="minor"/>
    </font>
    <font>
      <b/>
      <i/>
      <sz val="9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BEBEBE"/>
      </patternFill>
    </fill>
    <fill>
      <patternFill patternType="solid">
        <fgColor rgb="FFD2D2D2"/>
      </patternFill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2" fillId="0" borderId="0" applyNumberFormat="0" applyFill="0" applyBorder="0" applyAlignment="0" applyProtection="0"/>
  </cellStyleXfs>
  <cellXfs count="216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12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0" fillId="3" borderId="0" xfId="0" applyFont="1" applyFill="1" applyAlignment="1">
      <alignment vertical="center"/>
    </xf>
    <xf numFmtId="0" fontId="4" fillId="3" borderId="6" xfId="0" applyFont="1" applyFill="1" applyBorder="1" applyAlignment="1">
      <alignment horizontal="left" vertical="center"/>
    </xf>
    <xf numFmtId="0" fontId="0" fillId="3" borderId="7" xfId="0" applyFont="1" applyFill="1" applyBorder="1" applyAlignment="1">
      <alignment vertical="center"/>
    </xf>
    <xf numFmtId="0" fontId="4" fillId="3" borderId="7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14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4" borderId="7" xfId="0" applyFont="1" applyFill="1" applyBorder="1" applyAlignment="1">
      <alignment vertical="center"/>
    </xf>
    <xf numFmtId="0" fontId="17" fillId="4" borderId="0" xfId="0" applyFont="1" applyFill="1" applyAlignment="1">
      <alignment horizontal="center" vertical="center"/>
    </xf>
    <xf numFmtId="0" fontId="18" fillId="0" borderId="16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vertical="center"/>
    </xf>
    <xf numFmtId="4" fontId="19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5" fillId="0" borderId="14" xfId="0" applyNumberFormat="1" applyFont="1" applyBorder="1" applyAlignment="1">
      <alignment vertical="center"/>
    </xf>
    <xf numFmtId="4" fontId="15" fillId="0" borderId="0" xfId="0" applyNumberFormat="1" applyFont="1" applyBorder="1" applyAlignment="1">
      <alignment vertical="center"/>
    </xf>
    <xf numFmtId="166" fontId="15" fillId="0" borderId="0" xfId="0" applyNumberFormat="1" applyFont="1" applyBorder="1" applyAlignment="1">
      <alignment vertical="center"/>
    </xf>
    <xf numFmtId="4" fontId="15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5" fillId="0" borderId="3" xfId="0" applyFont="1" applyBorder="1" applyAlignment="1">
      <alignment vertical="center"/>
    </xf>
    <xf numFmtId="0" fontId="21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3" fillId="0" borderId="14" xfId="0" applyNumberFormat="1" applyFont="1" applyBorder="1" applyAlignment="1">
      <alignment vertical="center"/>
    </xf>
    <xf numFmtId="4" fontId="23" fillId="0" borderId="0" xfId="0" applyNumberFormat="1" applyFont="1" applyBorder="1" applyAlignment="1">
      <alignment vertical="center"/>
    </xf>
    <xf numFmtId="166" fontId="23" fillId="0" borderId="0" xfId="0" applyNumberFormat="1" applyFont="1" applyBorder="1" applyAlignment="1">
      <alignment vertical="center"/>
    </xf>
    <xf numFmtId="4" fontId="23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24" fillId="0" borderId="0" xfId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" fontId="1" fillId="0" borderId="19" xfId="0" applyNumberFormat="1" applyFont="1" applyBorder="1" applyAlignment="1">
      <alignment vertical="center"/>
    </xf>
    <xf numFmtId="4" fontId="1" fillId="0" borderId="20" xfId="0" applyNumberFormat="1" applyFont="1" applyBorder="1" applyAlignment="1">
      <alignment vertical="center"/>
    </xf>
    <xf numFmtId="166" fontId="1" fillId="0" borderId="20" xfId="0" applyNumberFormat="1" applyFont="1" applyBorder="1" applyAlignment="1">
      <alignment vertical="center"/>
    </xf>
    <xf numFmtId="4" fontId="1" fillId="0" borderId="21" xfId="0" applyNumberFormat="1" applyFont="1" applyBorder="1" applyAlignment="1">
      <alignment vertical="center"/>
    </xf>
    <xf numFmtId="0" fontId="0" fillId="0" borderId="0" xfId="0" applyProtection="1"/>
    <xf numFmtId="0" fontId="26" fillId="0" borderId="0" xfId="0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2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17" fillId="4" borderId="0" xfId="0" applyFont="1" applyFill="1" applyAlignment="1">
      <alignment horizontal="left" vertical="center"/>
    </xf>
    <xf numFmtId="0" fontId="17" fillId="4" borderId="0" xfId="0" applyFont="1" applyFill="1" applyAlignment="1">
      <alignment horizontal="right" vertical="center"/>
    </xf>
    <xf numFmtId="0" fontId="27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17" fillId="4" borderId="16" xfId="0" applyFont="1" applyFill="1" applyBorder="1" applyAlignment="1">
      <alignment horizontal="center" vertical="center" wrapText="1"/>
    </xf>
    <xf numFmtId="0" fontId="17" fillId="4" borderId="17" xfId="0" applyFont="1" applyFill="1" applyBorder="1" applyAlignment="1">
      <alignment horizontal="center" vertical="center" wrapText="1"/>
    </xf>
    <xf numFmtId="0" fontId="17" fillId="4" borderId="18" xfId="0" applyFont="1" applyFill="1" applyBorder="1" applyAlignment="1">
      <alignment horizontal="center" vertical="center" wrapText="1"/>
    </xf>
    <xf numFmtId="0" fontId="17" fillId="4" borderId="0" xfId="0" applyFont="1" applyFill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19" fillId="0" borderId="0" xfId="0" applyNumberFormat="1" applyFont="1" applyAlignment="1"/>
    <xf numFmtId="166" fontId="28" fillId="0" borderId="12" xfId="0" applyNumberFormat="1" applyFont="1" applyBorder="1" applyAlignment="1"/>
    <xf numFmtId="166" fontId="28" fillId="0" borderId="13" xfId="0" applyNumberFormat="1" applyFont="1" applyBorder="1" applyAlignment="1"/>
    <xf numFmtId="4" fontId="29" fillId="0" borderId="0" xfId="0" applyNumberFormat="1" applyFont="1" applyAlignment="1">
      <alignment vertical="center"/>
    </xf>
    <xf numFmtId="0" fontId="8" fillId="0" borderId="3" xfId="0" applyFont="1" applyBorder="1" applyAlignme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4" fontId="6" fillId="0" borderId="0" xfId="0" applyNumberFormat="1" applyFont="1" applyAlignment="1"/>
    <xf numFmtId="0" fontId="8" fillId="0" borderId="14" xfId="0" applyFont="1" applyBorder="1" applyAlignment="1"/>
    <xf numFmtId="0" fontId="8" fillId="0" borderId="0" xfId="0" applyFont="1" applyBorder="1" applyAlignment="1"/>
    <xf numFmtId="166" fontId="8" fillId="0" borderId="0" xfId="0" applyNumberFormat="1" applyFont="1" applyBorder="1" applyAlignment="1"/>
    <xf numFmtId="166" fontId="8" fillId="0" borderId="15" xfId="0" applyNumberFormat="1" applyFont="1" applyBorder="1" applyAlignment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 applyAlignment="1"/>
    <xf numFmtId="0" fontId="0" fillId="0" borderId="3" xfId="0" applyFont="1" applyBorder="1" applyAlignment="1" applyProtection="1">
      <alignment vertical="center"/>
      <protection locked="0"/>
    </xf>
    <xf numFmtId="0" fontId="17" fillId="0" borderId="22" xfId="0" applyFont="1" applyBorder="1" applyAlignment="1" applyProtection="1">
      <alignment horizontal="center" vertical="center"/>
      <protection locked="0"/>
    </xf>
    <xf numFmtId="49" fontId="17" fillId="0" borderId="22" xfId="0" applyNumberFormat="1" applyFont="1" applyBorder="1" applyAlignment="1" applyProtection="1">
      <alignment horizontal="left" vertical="center" wrapText="1"/>
      <protection locked="0"/>
    </xf>
    <xf numFmtId="0" fontId="17" fillId="0" borderId="22" xfId="0" applyFont="1" applyBorder="1" applyAlignment="1" applyProtection="1">
      <alignment horizontal="left" vertical="center" wrapText="1"/>
      <protection locked="0"/>
    </xf>
    <xf numFmtId="0" fontId="17" fillId="0" borderId="22" xfId="0" applyFont="1" applyBorder="1" applyAlignment="1" applyProtection="1">
      <alignment horizontal="center" vertical="center" wrapText="1"/>
      <protection locked="0"/>
    </xf>
    <xf numFmtId="167" fontId="17" fillId="0" borderId="22" xfId="0" applyNumberFormat="1" applyFont="1" applyBorder="1" applyAlignment="1" applyProtection="1">
      <alignment vertical="center"/>
      <protection locked="0"/>
    </xf>
    <xf numFmtId="4" fontId="17" fillId="0" borderId="22" xfId="0" applyNumberFormat="1" applyFont="1" applyBorder="1" applyAlignment="1" applyProtection="1">
      <alignment vertical="center"/>
      <protection locked="0"/>
    </xf>
    <xf numFmtId="0" fontId="0" fillId="0" borderId="22" xfId="0" applyFont="1" applyBorder="1" applyAlignment="1" applyProtection="1">
      <alignment vertical="center"/>
      <protection locked="0"/>
    </xf>
    <xf numFmtId="0" fontId="18" fillId="0" borderId="14" xfId="0" applyFont="1" applyBorder="1" applyAlignment="1">
      <alignment horizontal="left" vertical="center"/>
    </xf>
    <xf numFmtId="0" fontId="18" fillId="0" borderId="0" xfId="0" applyFont="1" applyBorder="1" applyAlignment="1">
      <alignment horizontal="center" vertical="center"/>
    </xf>
    <xf numFmtId="166" fontId="18" fillId="0" borderId="0" xfId="0" applyNumberFormat="1" applyFont="1" applyBorder="1" applyAlignment="1">
      <alignment vertical="center"/>
    </xf>
    <xf numFmtId="166" fontId="18" fillId="0" borderId="15" xfId="0" applyNumberFormat="1" applyFont="1" applyBorder="1" applyAlignment="1">
      <alignment vertical="center"/>
    </xf>
    <xf numFmtId="0" fontId="17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1" fillId="0" borderId="22" xfId="0" applyFont="1" applyBorder="1" applyAlignment="1" applyProtection="1">
      <alignment vertical="center"/>
      <protection locked="0"/>
    </xf>
    <xf numFmtId="0" fontId="31" fillId="0" borderId="3" xfId="0" applyFont="1" applyBorder="1" applyAlignment="1">
      <alignment vertical="center"/>
    </xf>
    <xf numFmtId="0" fontId="30" fillId="0" borderId="14" xfId="0" applyFont="1" applyBorder="1" applyAlignment="1">
      <alignment horizontal="left" vertical="center"/>
    </xf>
    <xf numFmtId="0" fontId="30" fillId="0" borderId="0" xfId="0" applyFont="1" applyBorder="1" applyAlignment="1">
      <alignment horizontal="center" vertical="center"/>
    </xf>
    <xf numFmtId="0" fontId="18" fillId="0" borderId="19" xfId="0" applyFont="1" applyBorder="1" applyAlignment="1">
      <alignment horizontal="left" vertical="center"/>
    </xf>
    <xf numFmtId="0" fontId="18" fillId="0" borderId="20" xfId="0" applyFont="1" applyBorder="1" applyAlignment="1">
      <alignment horizontal="center" vertical="center"/>
    </xf>
    <xf numFmtId="166" fontId="18" fillId="0" borderId="20" xfId="0" applyNumberFormat="1" applyFont="1" applyBorder="1" applyAlignment="1">
      <alignment vertical="center"/>
    </xf>
    <xf numFmtId="166" fontId="18" fillId="0" borderId="21" xfId="0" applyNumberFormat="1" applyFont="1" applyBorder="1" applyAlignment="1">
      <alignment vertical="center"/>
    </xf>
    <xf numFmtId="0" fontId="33" fillId="0" borderId="22" xfId="0" applyFont="1" applyBorder="1" applyAlignment="1" applyProtection="1">
      <alignment horizontal="center" vertical="center"/>
      <protection locked="0"/>
    </xf>
    <xf numFmtId="49" fontId="33" fillId="0" borderId="22" xfId="0" applyNumberFormat="1" applyFont="1" applyBorder="1" applyAlignment="1" applyProtection="1">
      <alignment horizontal="left" vertical="center" wrapText="1"/>
      <protection locked="0"/>
    </xf>
    <xf numFmtId="0" fontId="33" fillId="0" borderId="22" xfId="0" applyFont="1" applyBorder="1" applyAlignment="1" applyProtection="1">
      <alignment horizontal="left" vertical="center" wrapText="1"/>
      <protection locked="0"/>
    </xf>
    <xf numFmtId="0" fontId="33" fillId="0" borderId="22" xfId="0" applyFont="1" applyBorder="1" applyAlignment="1" applyProtection="1">
      <alignment horizontal="center" vertical="center" wrapText="1"/>
      <protection locked="0"/>
    </xf>
    <xf numFmtId="167" fontId="33" fillId="0" borderId="22" xfId="0" applyNumberFormat="1" applyFont="1" applyBorder="1" applyAlignment="1" applyProtection="1">
      <alignment vertical="center"/>
      <protection locked="0"/>
    </xf>
    <xf numFmtId="4" fontId="33" fillId="0" borderId="22" xfId="0" applyNumberFormat="1" applyFont="1" applyBorder="1" applyAlignment="1" applyProtection="1">
      <alignment vertical="center"/>
      <protection locked="0"/>
    </xf>
    <xf numFmtId="0" fontId="0" fillId="0" borderId="0" xfId="0"/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center" wrapText="1"/>
    </xf>
    <xf numFmtId="4" fontId="12" fillId="0" borderId="5" xfId="0" applyNumberFormat="1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4" fontId="13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0" fontId="4" fillId="3" borderId="7" xfId="0" applyFont="1" applyFill="1" applyBorder="1" applyAlignment="1">
      <alignment horizontal="left" vertical="center"/>
    </xf>
    <xf numFmtId="0" fontId="0" fillId="3" borderId="7" xfId="0" applyFont="1" applyFill="1" applyBorder="1" applyAlignment="1">
      <alignment vertical="center"/>
    </xf>
    <xf numFmtId="4" fontId="4" fillId="3" borderId="7" xfId="0" applyNumberFormat="1" applyFont="1" applyFill="1" applyBorder="1" applyAlignment="1">
      <alignment vertical="center"/>
    </xf>
    <xf numFmtId="0" fontId="0" fillId="3" borderId="8" xfId="0" applyFont="1" applyFill="1" applyBorder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5" fillId="0" borderId="11" xfId="0" applyFont="1" applyBorder="1" applyAlignment="1">
      <alignment horizontal="center" vertical="center"/>
    </xf>
    <xf numFmtId="0" fontId="15" fillId="0" borderId="12" xfId="0" applyFont="1" applyBorder="1" applyAlignment="1">
      <alignment horizontal="left" vertical="center"/>
    </xf>
    <xf numFmtId="0" fontId="16" fillId="0" borderId="14" xfId="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0" fontId="10" fillId="2" borderId="0" xfId="0" applyFont="1" applyFill="1" applyAlignment="1">
      <alignment horizontal="center" vertical="center"/>
    </xf>
    <xf numFmtId="4" fontId="7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25" fillId="0" borderId="0" xfId="0" applyFont="1" applyAlignment="1">
      <alignment horizontal="left" vertical="center" wrapText="1"/>
    </xf>
    <xf numFmtId="4" fontId="19" fillId="0" borderId="0" xfId="0" applyNumberFormat="1" applyFont="1" applyAlignment="1">
      <alignment horizontal="right" vertical="center"/>
    </xf>
    <xf numFmtId="4" fontId="19" fillId="0" borderId="0" xfId="0" applyNumberFormat="1" applyFont="1" applyAlignment="1">
      <alignment vertical="center"/>
    </xf>
    <xf numFmtId="0" fontId="17" fillId="4" borderId="6" xfId="0" applyFont="1" applyFill="1" applyBorder="1" applyAlignment="1">
      <alignment horizontal="center" vertical="center"/>
    </xf>
    <xf numFmtId="0" fontId="17" fillId="4" borderId="7" xfId="0" applyFont="1" applyFill="1" applyBorder="1" applyAlignment="1">
      <alignment horizontal="left" vertical="center"/>
    </xf>
    <xf numFmtId="0" fontId="17" fillId="4" borderId="7" xfId="0" applyFont="1" applyFill="1" applyBorder="1" applyAlignment="1">
      <alignment horizontal="center" vertical="center"/>
    </xf>
    <xf numFmtId="0" fontId="17" fillId="4" borderId="7" xfId="0" applyFont="1" applyFill="1" applyBorder="1" applyAlignment="1">
      <alignment horizontal="right" vertical="center"/>
    </xf>
    <xf numFmtId="0" fontId="17" fillId="4" borderId="8" xfId="0" applyFont="1" applyFill="1" applyBorder="1" applyAlignment="1">
      <alignment horizontal="left" vertical="center"/>
    </xf>
    <xf numFmtId="4" fontId="22" fillId="0" borderId="0" xfId="0" applyNumberFormat="1" applyFont="1" applyAlignment="1">
      <alignment vertical="center"/>
    </xf>
    <xf numFmtId="0" fontId="22" fillId="0" borderId="0" xfId="0" applyFont="1" applyAlignment="1">
      <alignment vertical="center"/>
    </xf>
    <xf numFmtId="4" fontId="22" fillId="0" borderId="0" xfId="0" applyNumberFormat="1" applyFont="1" applyAlignment="1">
      <alignment horizontal="right" vertical="center"/>
    </xf>
    <xf numFmtId="0" fontId="21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0" fontId="34" fillId="5" borderId="23" xfId="0" applyFont="1" applyFill="1" applyBorder="1" applyAlignment="1" applyProtection="1">
      <alignment horizontal="left" vertical="top"/>
      <protection locked="0"/>
    </xf>
    <xf numFmtId="0" fontId="35" fillId="5" borderId="23" xfId="0" applyFont="1" applyFill="1" applyBorder="1" applyAlignment="1" applyProtection="1">
      <alignment horizontal="center" vertical="center" wrapText="1"/>
      <protection locked="0"/>
    </xf>
    <xf numFmtId="0" fontId="36" fillId="0" borderId="24" xfId="0" applyFont="1" applyBorder="1" applyAlignment="1">
      <alignment horizontal="center" vertical="center" wrapText="1"/>
    </xf>
    <xf numFmtId="0" fontId="36" fillId="0" borderId="25" xfId="0" applyFont="1" applyBorder="1" applyAlignment="1">
      <alignment horizontal="center" vertical="center" wrapText="1"/>
    </xf>
    <xf numFmtId="0" fontId="36" fillId="0" borderId="26" xfId="0" applyFont="1" applyBorder="1" applyAlignment="1">
      <alignment horizontal="center" vertical="center" wrapText="1"/>
    </xf>
    <xf numFmtId="0" fontId="37" fillId="0" borderId="23" xfId="0" applyFont="1" applyBorder="1" applyAlignment="1">
      <alignment horizontal="center" vertical="center" wrapText="1"/>
    </xf>
    <xf numFmtId="0" fontId="38" fillId="0" borderId="23" xfId="0" applyFont="1" applyBorder="1" applyAlignment="1" applyProtection="1">
      <alignment horizontal="center" vertical="center" wrapText="1"/>
      <protection locked="0"/>
    </xf>
    <xf numFmtId="0" fontId="0" fillId="0" borderId="0" xfId="0" applyFont="1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</cellXfs>
  <cellStyles count="2">
    <cellStyle name="Hypertextové prepojenie" xfId="1" builtinId="8"/>
    <cellStyle name="Normálna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98"/>
  <sheetViews>
    <sheetView showGridLines="0" workbookViewId="0"/>
  </sheetViews>
  <sheetFormatPr baseColWidth="10" defaultColWidth="8.75" defaultRowHeight="11"/>
  <cols>
    <col min="1" max="1" width="8.25" style="1" customWidth="1"/>
    <col min="2" max="2" width="1.75" style="1" customWidth="1"/>
    <col min="3" max="3" width="4.25" style="1" customWidth="1"/>
    <col min="4" max="33" width="2.75" style="1" customWidth="1"/>
    <col min="34" max="34" width="3.25" style="1" customWidth="1"/>
    <col min="35" max="35" width="31.75" style="1" customWidth="1"/>
    <col min="36" max="37" width="2.5" style="1" customWidth="1"/>
    <col min="38" max="38" width="8.25" style="1" customWidth="1"/>
    <col min="39" max="39" width="3.25" style="1" customWidth="1"/>
    <col min="40" max="40" width="13.25" style="1" customWidth="1"/>
    <col min="41" max="41" width="7.5" style="1" customWidth="1"/>
    <col min="42" max="42" width="4.25" style="1" customWidth="1"/>
    <col min="43" max="43" width="15.75" style="1" hidden="1" customWidth="1"/>
    <col min="44" max="44" width="13.75" style="1" customWidth="1"/>
    <col min="45" max="47" width="25.75" style="1" hidden="1" customWidth="1"/>
    <col min="48" max="49" width="21.75" style="1" hidden="1" customWidth="1"/>
    <col min="50" max="51" width="25" style="1" hidden="1" customWidth="1"/>
    <col min="52" max="52" width="21.75" style="1" hidden="1" customWidth="1"/>
    <col min="53" max="53" width="19.25" style="1" hidden="1" customWidth="1"/>
    <col min="54" max="54" width="25" style="1" hidden="1" customWidth="1"/>
    <col min="55" max="55" width="21.75" style="1" hidden="1" customWidth="1"/>
    <col min="56" max="56" width="19.25" style="1" hidden="1" customWidth="1"/>
    <col min="57" max="57" width="66.5" style="1" customWidth="1"/>
    <col min="71" max="91" width="9.25" style="1" hidden="1"/>
  </cols>
  <sheetData>
    <row r="1" spans="1:74">
      <c r="A1" s="13" t="s">
        <v>0</v>
      </c>
      <c r="AZ1" s="13" t="s">
        <v>1</v>
      </c>
      <c r="BA1" s="13" t="s">
        <v>2</v>
      </c>
      <c r="BB1" s="13" t="s">
        <v>1</v>
      </c>
      <c r="BT1" s="13" t="s">
        <v>3</v>
      </c>
      <c r="BU1" s="13" t="s">
        <v>3</v>
      </c>
      <c r="BV1" s="13" t="s">
        <v>4</v>
      </c>
    </row>
    <row r="2" spans="1:74" s="1" customFormat="1" ht="37" customHeight="1">
      <c r="AR2" s="189" t="s">
        <v>5</v>
      </c>
      <c r="AS2" s="169"/>
      <c r="AT2" s="169"/>
      <c r="AU2" s="169"/>
      <c r="AV2" s="169"/>
      <c r="AW2" s="169"/>
      <c r="AX2" s="169"/>
      <c r="AY2" s="169"/>
      <c r="AZ2" s="169"/>
      <c r="BA2" s="169"/>
      <c r="BB2" s="169"/>
      <c r="BC2" s="169"/>
      <c r="BD2" s="169"/>
      <c r="BE2" s="169"/>
      <c r="BS2" s="14" t="s">
        <v>6</v>
      </c>
      <c r="BT2" s="14" t="s">
        <v>7</v>
      </c>
    </row>
    <row r="3" spans="1:74" s="1" customFormat="1" ht="7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7"/>
      <c r="BS3" s="14" t="s">
        <v>6</v>
      </c>
      <c r="BT3" s="14" t="s">
        <v>7</v>
      </c>
    </row>
    <row r="4" spans="1:74" s="1" customFormat="1" ht="25" customHeight="1">
      <c r="B4" s="17"/>
      <c r="D4" s="18" t="s">
        <v>8</v>
      </c>
      <c r="AR4" s="17"/>
      <c r="AS4" s="19" t="s">
        <v>9</v>
      </c>
      <c r="BS4" s="14" t="s">
        <v>10</v>
      </c>
    </row>
    <row r="5" spans="1:74" s="1" customFormat="1" ht="12" customHeight="1">
      <c r="B5" s="17"/>
      <c r="D5" s="20" t="s">
        <v>11</v>
      </c>
      <c r="K5" s="168" t="s">
        <v>12</v>
      </c>
      <c r="L5" s="169"/>
      <c r="M5" s="169"/>
      <c r="N5" s="169"/>
      <c r="O5" s="169"/>
      <c r="P5" s="169"/>
      <c r="Q5" s="169"/>
      <c r="R5" s="169"/>
      <c r="S5" s="169"/>
      <c r="T5" s="169"/>
      <c r="U5" s="169"/>
      <c r="V5" s="169"/>
      <c r="W5" s="169"/>
      <c r="X5" s="169"/>
      <c r="Y5" s="169"/>
      <c r="Z5" s="169"/>
      <c r="AA5" s="169"/>
      <c r="AB5" s="169"/>
      <c r="AC5" s="169"/>
      <c r="AD5" s="169"/>
      <c r="AE5" s="169"/>
      <c r="AF5" s="169"/>
      <c r="AG5" s="169"/>
      <c r="AH5" s="169"/>
      <c r="AI5" s="169"/>
      <c r="AJ5" s="169"/>
      <c r="AK5" s="169"/>
      <c r="AL5" s="169"/>
      <c r="AM5" s="169"/>
      <c r="AN5" s="169"/>
      <c r="AO5" s="169"/>
      <c r="AR5" s="17"/>
      <c r="BS5" s="14" t="s">
        <v>6</v>
      </c>
    </row>
    <row r="6" spans="1:74" s="1" customFormat="1" ht="37" customHeight="1">
      <c r="B6" s="17"/>
      <c r="D6" s="22" t="s">
        <v>13</v>
      </c>
      <c r="K6" s="170" t="s">
        <v>14</v>
      </c>
      <c r="L6" s="169"/>
      <c r="M6" s="169"/>
      <c r="N6" s="169"/>
      <c r="O6" s="169"/>
      <c r="P6" s="169"/>
      <c r="Q6" s="169"/>
      <c r="R6" s="169"/>
      <c r="S6" s="169"/>
      <c r="T6" s="169"/>
      <c r="U6" s="169"/>
      <c r="V6" s="169"/>
      <c r="W6" s="169"/>
      <c r="X6" s="169"/>
      <c r="Y6" s="169"/>
      <c r="Z6" s="169"/>
      <c r="AA6" s="169"/>
      <c r="AB6" s="169"/>
      <c r="AC6" s="169"/>
      <c r="AD6" s="169"/>
      <c r="AE6" s="169"/>
      <c r="AF6" s="169"/>
      <c r="AG6" s="169"/>
      <c r="AH6" s="169"/>
      <c r="AI6" s="169"/>
      <c r="AJ6" s="169"/>
      <c r="AK6" s="169"/>
      <c r="AL6" s="169"/>
      <c r="AM6" s="169"/>
      <c r="AN6" s="169"/>
      <c r="AO6" s="169"/>
      <c r="AR6" s="17"/>
      <c r="BS6" s="14" t="s">
        <v>6</v>
      </c>
    </row>
    <row r="7" spans="1:74" s="1" customFormat="1" ht="12" customHeight="1">
      <c r="B7" s="17"/>
      <c r="D7" s="23" t="s">
        <v>15</v>
      </c>
      <c r="K7" s="21" t="s">
        <v>1</v>
      </c>
      <c r="AK7" s="23" t="s">
        <v>16</v>
      </c>
      <c r="AN7" s="21" t="s">
        <v>1</v>
      </c>
      <c r="AR7" s="17"/>
      <c r="BS7" s="14" t="s">
        <v>6</v>
      </c>
    </row>
    <row r="8" spans="1:74" s="1" customFormat="1" ht="12" customHeight="1">
      <c r="B8" s="17"/>
      <c r="D8" s="23" t="s">
        <v>17</v>
      </c>
      <c r="K8" s="21" t="s">
        <v>18</v>
      </c>
      <c r="AK8" s="23" t="s">
        <v>19</v>
      </c>
      <c r="AN8" s="21" t="s">
        <v>20</v>
      </c>
      <c r="AR8" s="17"/>
      <c r="BS8" s="14" t="s">
        <v>6</v>
      </c>
    </row>
    <row r="9" spans="1:74" s="1" customFormat="1" ht="14.5" customHeight="1">
      <c r="B9" s="17"/>
      <c r="AR9" s="17"/>
      <c r="BS9" s="14" t="s">
        <v>6</v>
      </c>
    </row>
    <row r="10" spans="1:74" s="1" customFormat="1" ht="12" customHeight="1">
      <c r="B10" s="17"/>
      <c r="D10" s="23" t="s">
        <v>21</v>
      </c>
      <c r="AK10" s="23" t="s">
        <v>22</v>
      </c>
      <c r="AN10" s="21" t="s">
        <v>1</v>
      </c>
      <c r="AR10" s="17"/>
      <c r="BS10" s="14" t="s">
        <v>6</v>
      </c>
    </row>
    <row r="11" spans="1:74" s="1" customFormat="1" ht="18.5" customHeight="1">
      <c r="B11" s="17"/>
      <c r="E11" s="21" t="s">
        <v>18</v>
      </c>
      <c r="AK11" s="23" t="s">
        <v>23</v>
      </c>
      <c r="AN11" s="21" t="s">
        <v>1</v>
      </c>
      <c r="AR11" s="17"/>
      <c r="BS11" s="14" t="s">
        <v>6</v>
      </c>
    </row>
    <row r="12" spans="1:74" s="1" customFormat="1" ht="7" customHeight="1">
      <c r="B12" s="17"/>
      <c r="AR12" s="17"/>
      <c r="BS12" s="14" t="s">
        <v>6</v>
      </c>
    </row>
    <row r="13" spans="1:74" s="1" customFormat="1" ht="12" customHeight="1">
      <c r="B13" s="17"/>
      <c r="D13" s="23" t="s">
        <v>24</v>
      </c>
      <c r="AK13" s="23" t="s">
        <v>22</v>
      </c>
      <c r="AN13" s="21" t="s">
        <v>1</v>
      </c>
      <c r="AR13" s="17"/>
      <c r="BS13" s="14" t="s">
        <v>6</v>
      </c>
    </row>
    <row r="14" spans="1:74" ht="13">
      <c r="B14" s="17"/>
      <c r="E14" s="21" t="s">
        <v>18</v>
      </c>
      <c r="AK14" s="23" t="s">
        <v>23</v>
      </c>
      <c r="AN14" s="21" t="s">
        <v>1</v>
      </c>
      <c r="AR14" s="17"/>
      <c r="BS14" s="14" t="s">
        <v>6</v>
      </c>
    </row>
    <row r="15" spans="1:74" s="1" customFormat="1" ht="7" customHeight="1">
      <c r="B15" s="17"/>
      <c r="AR15" s="17"/>
      <c r="BS15" s="14" t="s">
        <v>3</v>
      </c>
    </row>
    <row r="16" spans="1:74" s="1" customFormat="1" ht="12" customHeight="1">
      <c r="B16" s="17"/>
      <c r="D16" s="23" t="s">
        <v>25</v>
      </c>
      <c r="AK16" s="23" t="s">
        <v>22</v>
      </c>
      <c r="AN16" s="21" t="s">
        <v>1</v>
      </c>
      <c r="AR16" s="17"/>
      <c r="BS16" s="14" t="s">
        <v>26</v>
      </c>
    </row>
    <row r="17" spans="1:71" s="1" customFormat="1" ht="18.5" customHeight="1">
      <c r="B17" s="17"/>
      <c r="E17" s="21" t="s">
        <v>18</v>
      </c>
      <c r="AK17" s="23" t="s">
        <v>23</v>
      </c>
      <c r="AN17" s="21" t="s">
        <v>1</v>
      </c>
      <c r="AR17" s="17"/>
      <c r="BS17" s="14" t="s">
        <v>26</v>
      </c>
    </row>
    <row r="18" spans="1:71" s="1" customFormat="1" ht="7" customHeight="1">
      <c r="B18" s="17"/>
      <c r="AR18" s="17"/>
      <c r="BS18" s="14" t="s">
        <v>6</v>
      </c>
    </row>
    <row r="19" spans="1:71" s="1" customFormat="1" ht="12" customHeight="1">
      <c r="B19" s="17"/>
      <c r="D19" s="23" t="s">
        <v>27</v>
      </c>
      <c r="AK19" s="23" t="s">
        <v>22</v>
      </c>
      <c r="AN19" s="21" t="s">
        <v>1</v>
      </c>
      <c r="AR19" s="17"/>
      <c r="BS19" s="14" t="s">
        <v>6</v>
      </c>
    </row>
    <row r="20" spans="1:71" s="1" customFormat="1" ht="18.5" customHeight="1">
      <c r="B20" s="17"/>
      <c r="E20" s="21" t="s">
        <v>18</v>
      </c>
      <c r="AK20" s="23" t="s">
        <v>23</v>
      </c>
      <c r="AN20" s="21" t="s">
        <v>1</v>
      </c>
      <c r="AR20" s="17"/>
      <c r="BS20" s="14" t="s">
        <v>26</v>
      </c>
    </row>
    <row r="21" spans="1:71" s="1" customFormat="1" ht="7" customHeight="1">
      <c r="B21" s="17"/>
      <c r="AR21" s="17"/>
    </row>
    <row r="22" spans="1:71" s="1" customFormat="1" ht="12" customHeight="1">
      <c r="B22" s="17"/>
      <c r="D22" s="23" t="s">
        <v>28</v>
      </c>
      <c r="AR22" s="17"/>
    </row>
    <row r="23" spans="1:71" s="1" customFormat="1" ht="16.5" customHeight="1">
      <c r="B23" s="17"/>
      <c r="E23" s="171" t="s">
        <v>1</v>
      </c>
      <c r="F23" s="171"/>
      <c r="G23" s="171"/>
      <c r="H23" s="171"/>
      <c r="I23" s="171"/>
      <c r="J23" s="171"/>
      <c r="K23" s="171"/>
      <c r="L23" s="171"/>
      <c r="M23" s="171"/>
      <c r="N23" s="171"/>
      <c r="O23" s="171"/>
      <c r="P23" s="171"/>
      <c r="Q23" s="171"/>
      <c r="R23" s="171"/>
      <c r="S23" s="171"/>
      <c r="T23" s="171"/>
      <c r="U23" s="171"/>
      <c r="V23" s="171"/>
      <c r="W23" s="171"/>
      <c r="X23" s="171"/>
      <c r="Y23" s="171"/>
      <c r="Z23" s="171"/>
      <c r="AA23" s="171"/>
      <c r="AB23" s="171"/>
      <c r="AC23" s="171"/>
      <c r="AD23" s="171"/>
      <c r="AE23" s="171"/>
      <c r="AF23" s="171"/>
      <c r="AG23" s="171"/>
      <c r="AH23" s="171"/>
      <c r="AI23" s="171"/>
      <c r="AJ23" s="171"/>
      <c r="AK23" s="171"/>
      <c r="AL23" s="171"/>
      <c r="AM23" s="171"/>
      <c r="AN23" s="171"/>
      <c r="AR23" s="17"/>
    </row>
    <row r="24" spans="1:71" s="1" customFormat="1" ht="7" customHeight="1">
      <c r="B24" s="17"/>
      <c r="AR24" s="17"/>
    </row>
    <row r="25" spans="1:71" s="1" customFormat="1" ht="7" customHeight="1">
      <c r="B25" s="17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25"/>
      <c r="AO25" s="25"/>
      <c r="AR25" s="17"/>
    </row>
    <row r="26" spans="1:71" s="2" customFormat="1" ht="26" customHeight="1">
      <c r="A26" s="26"/>
      <c r="B26" s="27"/>
      <c r="C26" s="26"/>
      <c r="D26" s="28" t="s">
        <v>29</v>
      </c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172">
        <f>ROUND(AG94,2)</f>
        <v>0</v>
      </c>
      <c r="AL26" s="173"/>
      <c r="AM26" s="173"/>
      <c r="AN26" s="173"/>
      <c r="AO26" s="173"/>
      <c r="AP26" s="26"/>
      <c r="AQ26" s="26"/>
      <c r="AR26" s="27"/>
      <c r="BE26" s="26"/>
    </row>
    <row r="27" spans="1:71" s="2" customFormat="1" ht="7" customHeight="1">
      <c r="A27" s="26"/>
      <c r="B27" s="27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6"/>
      <c r="AP27" s="26"/>
      <c r="AQ27" s="26"/>
      <c r="AR27" s="27"/>
      <c r="BE27" s="26"/>
    </row>
    <row r="28" spans="1:71" s="2" customFormat="1" ht="13">
      <c r="A28" s="26"/>
      <c r="B28" s="27"/>
      <c r="C28" s="26"/>
      <c r="D28" s="26"/>
      <c r="E28" s="26"/>
      <c r="F28" s="26"/>
      <c r="G28" s="26"/>
      <c r="H28" s="26"/>
      <c r="I28" s="26"/>
      <c r="J28" s="26"/>
      <c r="K28" s="26"/>
      <c r="L28" s="174" t="s">
        <v>30</v>
      </c>
      <c r="M28" s="174"/>
      <c r="N28" s="174"/>
      <c r="O28" s="174"/>
      <c r="P28" s="174"/>
      <c r="Q28" s="26"/>
      <c r="R28" s="26"/>
      <c r="S28" s="26"/>
      <c r="T28" s="26"/>
      <c r="U28" s="26"/>
      <c r="V28" s="26"/>
      <c r="W28" s="174" t="s">
        <v>31</v>
      </c>
      <c r="X28" s="174"/>
      <c r="Y28" s="174"/>
      <c r="Z28" s="174"/>
      <c r="AA28" s="174"/>
      <c r="AB28" s="174"/>
      <c r="AC28" s="174"/>
      <c r="AD28" s="174"/>
      <c r="AE28" s="174"/>
      <c r="AF28" s="26"/>
      <c r="AG28" s="26"/>
      <c r="AH28" s="26"/>
      <c r="AI28" s="26"/>
      <c r="AJ28" s="26"/>
      <c r="AK28" s="174" t="s">
        <v>32</v>
      </c>
      <c r="AL28" s="174"/>
      <c r="AM28" s="174"/>
      <c r="AN28" s="174"/>
      <c r="AO28" s="174"/>
      <c r="AP28" s="26"/>
      <c r="AQ28" s="26"/>
      <c r="AR28" s="27"/>
      <c r="BE28" s="26"/>
    </row>
    <row r="29" spans="1:71" s="3" customFormat="1" ht="14.5" customHeight="1">
      <c r="B29" s="31"/>
      <c r="D29" s="23" t="s">
        <v>33</v>
      </c>
      <c r="F29" s="23" t="s">
        <v>34</v>
      </c>
      <c r="L29" s="177">
        <v>0.2</v>
      </c>
      <c r="M29" s="176"/>
      <c r="N29" s="176"/>
      <c r="O29" s="176"/>
      <c r="P29" s="176"/>
      <c r="W29" s="175">
        <f>ROUND(AZ94, 2)</f>
        <v>0</v>
      </c>
      <c r="X29" s="176"/>
      <c r="Y29" s="176"/>
      <c r="Z29" s="176"/>
      <c r="AA29" s="176"/>
      <c r="AB29" s="176"/>
      <c r="AC29" s="176"/>
      <c r="AD29" s="176"/>
      <c r="AE29" s="176"/>
      <c r="AK29" s="175">
        <f>ROUND(AV94, 2)</f>
        <v>0</v>
      </c>
      <c r="AL29" s="176"/>
      <c r="AM29" s="176"/>
      <c r="AN29" s="176"/>
      <c r="AO29" s="176"/>
      <c r="AR29" s="31"/>
    </row>
    <row r="30" spans="1:71" s="3" customFormat="1" ht="14.5" customHeight="1">
      <c r="B30" s="31"/>
      <c r="F30" s="23" t="s">
        <v>35</v>
      </c>
      <c r="L30" s="177">
        <v>0.2</v>
      </c>
      <c r="M30" s="176"/>
      <c r="N30" s="176"/>
      <c r="O30" s="176"/>
      <c r="P30" s="176"/>
      <c r="W30" s="175">
        <f>ROUND(BA94, 2)</f>
        <v>0</v>
      </c>
      <c r="X30" s="176"/>
      <c r="Y30" s="176"/>
      <c r="Z30" s="176"/>
      <c r="AA30" s="176"/>
      <c r="AB30" s="176"/>
      <c r="AC30" s="176"/>
      <c r="AD30" s="176"/>
      <c r="AE30" s="176"/>
      <c r="AK30" s="175">
        <f>ROUND(AW94, 2)</f>
        <v>0</v>
      </c>
      <c r="AL30" s="176"/>
      <c r="AM30" s="176"/>
      <c r="AN30" s="176"/>
      <c r="AO30" s="176"/>
      <c r="AR30" s="31"/>
    </row>
    <row r="31" spans="1:71" s="3" customFormat="1" ht="14.5" hidden="1" customHeight="1">
      <c r="B31" s="31"/>
      <c r="F31" s="23" t="s">
        <v>36</v>
      </c>
      <c r="L31" s="177">
        <v>0.2</v>
      </c>
      <c r="M31" s="176"/>
      <c r="N31" s="176"/>
      <c r="O31" s="176"/>
      <c r="P31" s="176"/>
      <c r="W31" s="175">
        <f>ROUND(BB94, 2)</f>
        <v>0</v>
      </c>
      <c r="X31" s="176"/>
      <c r="Y31" s="176"/>
      <c r="Z31" s="176"/>
      <c r="AA31" s="176"/>
      <c r="AB31" s="176"/>
      <c r="AC31" s="176"/>
      <c r="AD31" s="176"/>
      <c r="AE31" s="176"/>
      <c r="AK31" s="175">
        <v>0</v>
      </c>
      <c r="AL31" s="176"/>
      <c r="AM31" s="176"/>
      <c r="AN31" s="176"/>
      <c r="AO31" s="176"/>
      <c r="AR31" s="31"/>
    </row>
    <row r="32" spans="1:71" s="3" customFormat="1" ht="14.5" hidden="1" customHeight="1">
      <c r="B32" s="31"/>
      <c r="F32" s="23" t="s">
        <v>37</v>
      </c>
      <c r="L32" s="177">
        <v>0.2</v>
      </c>
      <c r="M32" s="176"/>
      <c r="N32" s="176"/>
      <c r="O32" s="176"/>
      <c r="P32" s="176"/>
      <c r="W32" s="175">
        <f>ROUND(BC94, 2)</f>
        <v>0</v>
      </c>
      <c r="X32" s="176"/>
      <c r="Y32" s="176"/>
      <c r="Z32" s="176"/>
      <c r="AA32" s="176"/>
      <c r="AB32" s="176"/>
      <c r="AC32" s="176"/>
      <c r="AD32" s="176"/>
      <c r="AE32" s="176"/>
      <c r="AK32" s="175">
        <v>0</v>
      </c>
      <c r="AL32" s="176"/>
      <c r="AM32" s="176"/>
      <c r="AN32" s="176"/>
      <c r="AO32" s="176"/>
      <c r="AR32" s="31"/>
    </row>
    <row r="33" spans="1:57" s="3" customFormat="1" ht="14.5" hidden="1" customHeight="1">
      <c r="B33" s="31"/>
      <c r="F33" s="23" t="s">
        <v>38</v>
      </c>
      <c r="L33" s="177">
        <v>0</v>
      </c>
      <c r="M33" s="176"/>
      <c r="N33" s="176"/>
      <c r="O33" s="176"/>
      <c r="P33" s="176"/>
      <c r="W33" s="175">
        <f>ROUND(BD94, 2)</f>
        <v>0</v>
      </c>
      <c r="X33" s="176"/>
      <c r="Y33" s="176"/>
      <c r="Z33" s="176"/>
      <c r="AA33" s="176"/>
      <c r="AB33" s="176"/>
      <c r="AC33" s="176"/>
      <c r="AD33" s="176"/>
      <c r="AE33" s="176"/>
      <c r="AK33" s="175">
        <v>0</v>
      </c>
      <c r="AL33" s="176"/>
      <c r="AM33" s="176"/>
      <c r="AN33" s="176"/>
      <c r="AO33" s="176"/>
      <c r="AR33" s="31"/>
    </row>
    <row r="34" spans="1:57" s="2" customFormat="1" ht="7" customHeight="1">
      <c r="A34" s="26"/>
      <c r="B34" s="27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6"/>
      <c r="AN34" s="26"/>
      <c r="AO34" s="26"/>
      <c r="AP34" s="26"/>
      <c r="AQ34" s="26"/>
      <c r="AR34" s="27"/>
      <c r="BE34" s="26"/>
    </row>
    <row r="35" spans="1:57" s="2" customFormat="1" ht="26" customHeight="1">
      <c r="A35" s="26"/>
      <c r="B35" s="27"/>
      <c r="C35" s="32"/>
      <c r="D35" s="33" t="s">
        <v>39</v>
      </c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5" t="s">
        <v>40</v>
      </c>
      <c r="U35" s="34"/>
      <c r="V35" s="34"/>
      <c r="W35" s="34"/>
      <c r="X35" s="178" t="s">
        <v>41</v>
      </c>
      <c r="Y35" s="179"/>
      <c r="Z35" s="179"/>
      <c r="AA35" s="179"/>
      <c r="AB35" s="179"/>
      <c r="AC35" s="34"/>
      <c r="AD35" s="34"/>
      <c r="AE35" s="34"/>
      <c r="AF35" s="34"/>
      <c r="AG35" s="34"/>
      <c r="AH35" s="34"/>
      <c r="AI35" s="34"/>
      <c r="AJ35" s="34"/>
      <c r="AK35" s="180">
        <f>SUM(AK26:AK33)</f>
        <v>0</v>
      </c>
      <c r="AL35" s="179"/>
      <c r="AM35" s="179"/>
      <c r="AN35" s="179"/>
      <c r="AO35" s="181"/>
      <c r="AP35" s="32"/>
      <c r="AQ35" s="32"/>
      <c r="AR35" s="27"/>
      <c r="BE35" s="26"/>
    </row>
    <row r="36" spans="1:57" s="2" customFormat="1" ht="7" customHeight="1">
      <c r="A36" s="26"/>
      <c r="B36" s="27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7"/>
      <c r="BE36" s="26"/>
    </row>
    <row r="37" spans="1:57" s="2" customFormat="1" ht="14.5" customHeight="1">
      <c r="A37" s="26"/>
      <c r="B37" s="27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7"/>
      <c r="BE37" s="26"/>
    </row>
    <row r="38" spans="1:57" s="1" customFormat="1" ht="14.5" customHeight="1">
      <c r="B38" s="17"/>
      <c r="AR38" s="17"/>
    </row>
    <row r="39" spans="1:57" s="1" customFormat="1" ht="14.5" customHeight="1">
      <c r="B39" s="17"/>
      <c r="AR39" s="17"/>
    </row>
    <row r="40" spans="1:57" s="1" customFormat="1" ht="14.5" customHeight="1">
      <c r="B40" s="17"/>
      <c r="AR40" s="17"/>
    </row>
    <row r="41" spans="1:57" s="1" customFormat="1" ht="14.5" customHeight="1">
      <c r="B41" s="17"/>
      <c r="AR41" s="17"/>
    </row>
    <row r="42" spans="1:57" s="1" customFormat="1" ht="14.5" customHeight="1">
      <c r="B42" s="17"/>
      <c r="AR42" s="17"/>
    </row>
    <row r="43" spans="1:57" s="1" customFormat="1" ht="14.5" customHeight="1">
      <c r="B43" s="17"/>
      <c r="AR43" s="17"/>
    </row>
    <row r="44" spans="1:57" s="1" customFormat="1" ht="14.5" customHeight="1">
      <c r="B44" s="17"/>
      <c r="AR44" s="17"/>
    </row>
    <row r="45" spans="1:57" s="1" customFormat="1" ht="14.5" customHeight="1">
      <c r="B45" s="17"/>
      <c r="AR45" s="17"/>
    </row>
    <row r="46" spans="1:57" s="1" customFormat="1" ht="14.5" customHeight="1">
      <c r="B46" s="17"/>
      <c r="AR46" s="17"/>
    </row>
    <row r="47" spans="1:57" s="1" customFormat="1" ht="14.5" customHeight="1">
      <c r="B47" s="17"/>
      <c r="AR47" s="17"/>
    </row>
    <row r="48" spans="1:57" s="1" customFormat="1" ht="14.5" customHeight="1">
      <c r="B48" s="17"/>
      <c r="AR48" s="17"/>
    </row>
    <row r="49" spans="1:57" s="2" customFormat="1" ht="14.5" customHeight="1">
      <c r="B49" s="36"/>
      <c r="D49" s="37" t="s">
        <v>42</v>
      </c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7" t="s">
        <v>43</v>
      </c>
      <c r="AI49" s="38"/>
      <c r="AJ49" s="38"/>
      <c r="AK49" s="38"/>
      <c r="AL49" s="38"/>
      <c r="AM49" s="38"/>
      <c r="AN49" s="38"/>
      <c r="AO49" s="38"/>
      <c r="AR49" s="36"/>
    </row>
    <row r="50" spans="1:57">
      <c r="B50" s="17"/>
      <c r="AR50" s="17"/>
    </row>
    <row r="51" spans="1:57">
      <c r="B51" s="17"/>
      <c r="AR51" s="17"/>
    </row>
    <row r="52" spans="1:57">
      <c r="B52" s="17"/>
      <c r="AR52" s="17"/>
    </row>
    <row r="53" spans="1:57">
      <c r="B53" s="17"/>
      <c r="AR53" s="17"/>
    </row>
    <row r="54" spans="1:57">
      <c r="B54" s="17"/>
      <c r="AR54" s="17"/>
    </row>
    <row r="55" spans="1:57">
      <c r="B55" s="17"/>
      <c r="AR55" s="17"/>
    </row>
    <row r="56" spans="1:57">
      <c r="B56" s="17"/>
      <c r="AR56" s="17"/>
    </row>
    <row r="57" spans="1:57">
      <c r="B57" s="17"/>
      <c r="AR57" s="17"/>
    </row>
    <row r="58" spans="1:57">
      <c r="B58" s="17"/>
      <c r="AR58" s="17"/>
    </row>
    <row r="59" spans="1:57">
      <c r="B59" s="17"/>
      <c r="AR59" s="17"/>
    </row>
    <row r="60" spans="1:57" s="2" customFormat="1" ht="13">
      <c r="A60" s="26"/>
      <c r="B60" s="27"/>
      <c r="C60" s="26"/>
      <c r="D60" s="39" t="s">
        <v>44</v>
      </c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9"/>
      <c r="S60" s="29"/>
      <c r="T60" s="29"/>
      <c r="U60" s="29"/>
      <c r="V60" s="39" t="s">
        <v>45</v>
      </c>
      <c r="W60" s="29"/>
      <c r="X60" s="29"/>
      <c r="Y60" s="29"/>
      <c r="Z60" s="29"/>
      <c r="AA60" s="29"/>
      <c r="AB60" s="29"/>
      <c r="AC60" s="29"/>
      <c r="AD60" s="29"/>
      <c r="AE60" s="29"/>
      <c r="AF60" s="29"/>
      <c r="AG60" s="29"/>
      <c r="AH60" s="39" t="s">
        <v>44</v>
      </c>
      <c r="AI60" s="29"/>
      <c r="AJ60" s="29"/>
      <c r="AK60" s="29"/>
      <c r="AL60" s="29"/>
      <c r="AM60" s="39" t="s">
        <v>45</v>
      </c>
      <c r="AN60" s="29"/>
      <c r="AO60" s="29"/>
      <c r="AP60" s="26"/>
      <c r="AQ60" s="26"/>
      <c r="AR60" s="27"/>
      <c r="BE60" s="26"/>
    </row>
    <row r="61" spans="1:57">
      <c r="B61" s="17"/>
      <c r="AR61" s="17"/>
    </row>
    <row r="62" spans="1:57">
      <c r="B62" s="17"/>
      <c r="AR62" s="17"/>
    </row>
    <row r="63" spans="1:57">
      <c r="B63" s="17"/>
      <c r="AR63" s="17"/>
    </row>
    <row r="64" spans="1:57" s="2" customFormat="1" ht="13">
      <c r="A64" s="26"/>
      <c r="B64" s="27"/>
      <c r="C64" s="26"/>
      <c r="D64" s="37" t="s">
        <v>46</v>
      </c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  <c r="AE64" s="40"/>
      <c r="AF64" s="40"/>
      <c r="AG64" s="40"/>
      <c r="AH64" s="37" t="s">
        <v>47</v>
      </c>
      <c r="AI64" s="40"/>
      <c r="AJ64" s="40"/>
      <c r="AK64" s="40"/>
      <c r="AL64" s="40"/>
      <c r="AM64" s="40"/>
      <c r="AN64" s="40"/>
      <c r="AO64" s="40"/>
      <c r="AP64" s="26"/>
      <c r="AQ64" s="26"/>
      <c r="AR64" s="27"/>
      <c r="BE64" s="26"/>
    </row>
    <row r="65" spans="1:57">
      <c r="B65" s="17"/>
      <c r="AR65" s="17"/>
    </row>
    <row r="66" spans="1:57">
      <c r="B66" s="17"/>
      <c r="AR66" s="17"/>
    </row>
    <row r="67" spans="1:57">
      <c r="B67" s="17"/>
      <c r="AR67" s="17"/>
    </row>
    <row r="68" spans="1:57">
      <c r="B68" s="17"/>
      <c r="AR68" s="17"/>
    </row>
    <row r="69" spans="1:57">
      <c r="B69" s="17"/>
      <c r="AR69" s="17"/>
    </row>
    <row r="70" spans="1:57">
      <c r="B70" s="17"/>
      <c r="AR70" s="17"/>
    </row>
    <row r="71" spans="1:57">
      <c r="B71" s="17"/>
      <c r="AR71" s="17"/>
    </row>
    <row r="72" spans="1:57">
      <c r="B72" s="17"/>
      <c r="AR72" s="17"/>
    </row>
    <row r="73" spans="1:57">
      <c r="B73" s="17"/>
      <c r="AR73" s="17"/>
    </row>
    <row r="74" spans="1:57">
      <c r="B74" s="17"/>
      <c r="AR74" s="17"/>
    </row>
    <row r="75" spans="1:57" s="2" customFormat="1" ht="13">
      <c r="A75" s="26"/>
      <c r="B75" s="27"/>
      <c r="C75" s="26"/>
      <c r="D75" s="39" t="s">
        <v>44</v>
      </c>
      <c r="E75" s="29"/>
      <c r="F75" s="29"/>
      <c r="G75" s="29"/>
      <c r="H75" s="29"/>
      <c r="I75" s="29"/>
      <c r="J75" s="29"/>
      <c r="K75" s="29"/>
      <c r="L75" s="29"/>
      <c r="M75" s="29"/>
      <c r="N75" s="29"/>
      <c r="O75" s="29"/>
      <c r="P75" s="29"/>
      <c r="Q75" s="29"/>
      <c r="R75" s="29"/>
      <c r="S75" s="29"/>
      <c r="T75" s="29"/>
      <c r="U75" s="29"/>
      <c r="V75" s="39" t="s">
        <v>45</v>
      </c>
      <c r="W75" s="29"/>
      <c r="X75" s="29"/>
      <c r="Y75" s="29"/>
      <c r="Z75" s="29"/>
      <c r="AA75" s="29"/>
      <c r="AB75" s="29"/>
      <c r="AC75" s="29"/>
      <c r="AD75" s="29"/>
      <c r="AE75" s="29"/>
      <c r="AF75" s="29"/>
      <c r="AG75" s="29"/>
      <c r="AH75" s="39" t="s">
        <v>44</v>
      </c>
      <c r="AI75" s="29"/>
      <c r="AJ75" s="29"/>
      <c r="AK75" s="29"/>
      <c r="AL75" s="29"/>
      <c r="AM75" s="39" t="s">
        <v>45</v>
      </c>
      <c r="AN75" s="29"/>
      <c r="AO75" s="29"/>
      <c r="AP75" s="26"/>
      <c r="AQ75" s="26"/>
      <c r="AR75" s="27"/>
      <c r="BE75" s="26"/>
    </row>
    <row r="76" spans="1:57" s="2" customFormat="1">
      <c r="A76" s="26"/>
      <c r="B76" s="27"/>
      <c r="C76" s="26"/>
      <c r="D76" s="26"/>
      <c r="E76" s="26"/>
      <c r="F76" s="26"/>
      <c r="G76" s="26"/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2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  <c r="AF76" s="26"/>
      <c r="AG76" s="26"/>
      <c r="AH76" s="26"/>
      <c r="AI76" s="26"/>
      <c r="AJ76" s="26"/>
      <c r="AK76" s="26"/>
      <c r="AL76" s="26"/>
      <c r="AM76" s="26"/>
      <c r="AN76" s="26"/>
      <c r="AO76" s="26"/>
      <c r="AP76" s="26"/>
      <c r="AQ76" s="26"/>
      <c r="AR76" s="27"/>
      <c r="BE76" s="26"/>
    </row>
    <row r="77" spans="1:57" s="2" customFormat="1" ht="7" customHeight="1">
      <c r="A77" s="26"/>
      <c r="B77" s="41"/>
      <c r="C77" s="42"/>
      <c r="D77" s="42"/>
      <c r="E77" s="42"/>
      <c r="F77" s="42"/>
      <c r="G77" s="42"/>
      <c r="H77" s="42"/>
      <c r="I77" s="42"/>
      <c r="J77" s="42"/>
      <c r="K77" s="42"/>
      <c r="L77" s="42"/>
      <c r="M77" s="42"/>
      <c r="N77" s="42"/>
      <c r="O77" s="42"/>
      <c r="P77" s="42"/>
      <c r="Q77" s="42"/>
      <c r="R77" s="42"/>
      <c r="S77" s="42"/>
      <c r="T77" s="42"/>
      <c r="U77" s="42"/>
      <c r="V77" s="42"/>
      <c r="W77" s="42"/>
      <c r="X77" s="42"/>
      <c r="Y77" s="42"/>
      <c r="Z77" s="42"/>
      <c r="AA77" s="42"/>
      <c r="AB77" s="42"/>
      <c r="AC77" s="42"/>
      <c r="AD77" s="42"/>
      <c r="AE77" s="42"/>
      <c r="AF77" s="42"/>
      <c r="AG77" s="42"/>
      <c r="AH77" s="42"/>
      <c r="AI77" s="42"/>
      <c r="AJ77" s="42"/>
      <c r="AK77" s="42"/>
      <c r="AL77" s="42"/>
      <c r="AM77" s="42"/>
      <c r="AN77" s="42"/>
      <c r="AO77" s="42"/>
      <c r="AP77" s="42"/>
      <c r="AQ77" s="42"/>
      <c r="AR77" s="27"/>
      <c r="BE77" s="26"/>
    </row>
    <row r="81" spans="1:91" s="2" customFormat="1" ht="7" customHeight="1">
      <c r="A81" s="26"/>
      <c r="B81" s="43"/>
      <c r="C81" s="44"/>
      <c r="D81" s="44"/>
      <c r="E81" s="44"/>
      <c r="F81" s="44"/>
      <c r="G81" s="44"/>
      <c r="H81" s="44"/>
      <c r="I81" s="44"/>
      <c r="J81" s="44"/>
      <c r="K81" s="44"/>
      <c r="L81" s="44"/>
      <c r="M81" s="44"/>
      <c r="N81" s="44"/>
      <c r="O81" s="44"/>
      <c r="P81" s="44"/>
      <c r="Q81" s="44"/>
      <c r="R81" s="44"/>
      <c r="S81" s="44"/>
      <c r="T81" s="44"/>
      <c r="U81" s="44"/>
      <c r="V81" s="44"/>
      <c r="W81" s="44"/>
      <c r="X81" s="44"/>
      <c r="Y81" s="44"/>
      <c r="Z81" s="44"/>
      <c r="AA81" s="44"/>
      <c r="AB81" s="44"/>
      <c r="AC81" s="44"/>
      <c r="AD81" s="44"/>
      <c r="AE81" s="44"/>
      <c r="AF81" s="44"/>
      <c r="AG81" s="44"/>
      <c r="AH81" s="44"/>
      <c r="AI81" s="44"/>
      <c r="AJ81" s="44"/>
      <c r="AK81" s="44"/>
      <c r="AL81" s="44"/>
      <c r="AM81" s="44"/>
      <c r="AN81" s="44"/>
      <c r="AO81" s="44"/>
      <c r="AP81" s="44"/>
      <c r="AQ81" s="44"/>
      <c r="AR81" s="27"/>
      <c r="BE81" s="26"/>
    </row>
    <row r="82" spans="1:91" s="2" customFormat="1" ht="25" customHeight="1">
      <c r="A82" s="26"/>
      <c r="B82" s="27"/>
      <c r="C82" s="18" t="s">
        <v>48</v>
      </c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26"/>
      <c r="AG82" s="26"/>
      <c r="AH82" s="26"/>
      <c r="AI82" s="26"/>
      <c r="AJ82" s="26"/>
      <c r="AK82" s="26"/>
      <c r="AL82" s="26"/>
      <c r="AM82" s="26"/>
      <c r="AN82" s="26"/>
      <c r="AO82" s="26"/>
      <c r="AP82" s="26"/>
      <c r="AQ82" s="26"/>
      <c r="AR82" s="27"/>
      <c r="BE82" s="26"/>
    </row>
    <row r="83" spans="1:91" s="2" customFormat="1" ht="7" customHeight="1">
      <c r="A83" s="26"/>
      <c r="B83" s="27"/>
      <c r="C83" s="26"/>
      <c r="D83" s="26"/>
      <c r="E83" s="26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26"/>
      <c r="AG83" s="26"/>
      <c r="AH83" s="26"/>
      <c r="AI83" s="26"/>
      <c r="AJ83" s="26"/>
      <c r="AK83" s="26"/>
      <c r="AL83" s="26"/>
      <c r="AM83" s="26"/>
      <c r="AN83" s="26"/>
      <c r="AO83" s="26"/>
      <c r="AP83" s="26"/>
      <c r="AQ83" s="26"/>
      <c r="AR83" s="27"/>
      <c r="BE83" s="26"/>
    </row>
    <row r="84" spans="1:91" s="4" customFormat="1" ht="12" customHeight="1">
      <c r="B84" s="45"/>
      <c r="C84" s="23" t="s">
        <v>11</v>
      </c>
      <c r="L84" s="4" t="str">
        <f>K5</f>
        <v>1196-11-20</v>
      </c>
      <c r="AR84" s="45"/>
    </row>
    <row r="85" spans="1:91" s="5" customFormat="1" ht="37" customHeight="1">
      <c r="B85" s="46"/>
      <c r="C85" s="47" t="s">
        <v>13</v>
      </c>
      <c r="L85" s="204" t="str">
        <f>K6</f>
        <v>ZLH Plus Hronec - zateplenie strechy - objekt 04 Formovňa</v>
      </c>
      <c r="M85" s="205"/>
      <c r="N85" s="205"/>
      <c r="O85" s="205"/>
      <c r="P85" s="205"/>
      <c r="Q85" s="205"/>
      <c r="R85" s="205"/>
      <c r="S85" s="205"/>
      <c r="T85" s="205"/>
      <c r="U85" s="205"/>
      <c r="V85" s="205"/>
      <c r="W85" s="205"/>
      <c r="X85" s="205"/>
      <c r="Y85" s="205"/>
      <c r="Z85" s="205"/>
      <c r="AA85" s="205"/>
      <c r="AB85" s="205"/>
      <c r="AC85" s="205"/>
      <c r="AD85" s="205"/>
      <c r="AE85" s="205"/>
      <c r="AF85" s="205"/>
      <c r="AG85" s="205"/>
      <c r="AH85" s="205"/>
      <c r="AI85" s="205"/>
      <c r="AJ85" s="205"/>
      <c r="AK85" s="205"/>
      <c r="AL85" s="205"/>
      <c r="AM85" s="205"/>
      <c r="AN85" s="205"/>
      <c r="AO85" s="205"/>
      <c r="AR85" s="46"/>
    </row>
    <row r="86" spans="1:91" s="2" customFormat="1" ht="7" customHeight="1">
      <c r="A86" s="26"/>
      <c r="B86" s="27"/>
      <c r="C86" s="26"/>
      <c r="D86" s="26"/>
      <c r="E86" s="26"/>
      <c r="F86" s="26"/>
      <c r="G86" s="26"/>
      <c r="H86" s="26"/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26"/>
      <c r="AG86" s="26"/>
      <c r="AH86" s="26"/>
      <c r="AI86" s="26"/>
      <c r="AJ86" s="26"/>
      <c r="AK86" s="26"/>
      <c r="AL86" s="26"/>
      <c r="AM86" s="26"/>
      <c r="AN86" s="26"/>
      <c r="AO86" s="26"/>
      <c r="AP86" s="26"/>
      <c r="AQ86" s="26"/>
      <c r="AR86" s="27"/>
      <c r="BE86" s="26"/>
    </row>
    <row r="87" spans="1:91" s="2" customFormat="1" ht="12" customHeight="1">
      <c r="A87" s="26"/>
      <c r="B87" s="27"/>
      <c r="C87" s="23" t="s">
        <v>17</v>
      </c>
      <c r="D87" s="26"/>
      <c r="E87" s="26"/>
      <c r="F87" s="26"/>
      <c r="G87" s="26"/>
      <c r="H87" s="26"/>
      <c r="I87" s="26"/>
      <c r="J87" s="26"/>
      <c r="K87" s="26"/>
      <c r="L87" s="48" t="str">
        <f>IF(K8="","",K8)</f>
        <v xml:space="preserve"> </v>
      </c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  <c r="AF87" s="26"/>
      <c r="AG87" s="26"/>
      <c r="AH87" s="26"/>
      <c r="AI87" s="23" t="s">
        <v>19</v>
      </c>
      <c r="AJ87" s="26"/>
      <c r="AK87" s="26"/>
      <c r="AL87" s="26"/>
      <c r="AM87" s="182" t="str">
        <f>IF(AN8= "","",AN8)</f>
        <v>10. 11. 2020</v>
      </c>
      <c r="AN87" s="182"/>
      <c r="AO87" s="26"/>
      <c r="AP87" s="26"/>
      <c r="AQ87" s="26"/>
      <c r="AR87" s="27"/>
      <c r="BE87" s="26"/>
    </row>
    <row r="88" spans="1:91" s="2" customFormat="1" ht="7" customHeight="1">
      <c r="A88" s="26"/>
      <c r="B88" s="27"/>
      <c r="C88" s="26"/>
      <c r="D88" s="26"/>
      <c r="E88" s="26"/>
      <c r="F88" s="26"/>
      <c r="G88" s="26"/>
      <c r="H88" s="26"/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  <c r="AF88" s="26"/>
      <c r="AG88" s="26"/>
      <c r="AH88" s="26"/>
      <c r="AI88" s="26"/>
      <c r="AJ88" s="26"/>
      <c r="AK88" s="26"/>
      <c r="AL88" s="26"/>
      <c r="AM88" s="26"/>
      <c r="AN88" s="26"/>
      <c r="AO88" s="26"/>
      <c r="AP88" s="26"/>
      <c r="AQ88" s="26"/>
      <c r="AR88" s="27"/>
      <c r="BE88" s="26"/>
    </row>
    <row r="89" spans="1:91" s="2" customFormat="1" ht="15.25" customHeight="1">
      <c r="A89" s="26"/>
      <c r="B89" s="27"/>
      <c r="C89" s="23" t="s">
        <v>21</v>
      </c>
      <c r="D89" s="26"/>
      <c r="E89" s="26"/>
      <c r="F89" s="26"/>
      <c r="G89" s="26"/>
      <c r="H89" s="26"/>
      <c r="I89" s="26"/>
      <c r="J89" s="26"/>
      <c r="K89" s="26"/>
      <c r="L89" s="4" t="str">
        <f>IF(E11= "","",E11)</f>
        <v xml:space="preserve"> </v>
      </c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  <c r="AF89" s="26"/>
      <c r="AG89" s="26"/>
      <c r="AH89" s="26"/>
      <c r="AI89" s="23" t="s">
        <v>25</v>
      </c>
      <c r="AJ89" s="26"/>
      <c r="AK89" s="26"/>
      <c r="AL89" s="26"/>
      <c r="AM89" s="183" t="str">
        <f>IF(E17="","",E17)</f>
        <v xml:space="preserve"> </v>
      </c>
      <c r="AN89" s="184"/>
      <c r="AO89" s="184"/>
      <c r="AP89" s="184"/>
      <c r="AQ89" s="26"/>
      <c r="AR89" s="27"/>
      <c r="AS89" s="185" t="s">
        <v>49</v>
      </c>
      <c r="AT89" s="186"/>
      <c r="AU89" s="50"/>
      <c r="AV89" s="50"/>
      <c r="AW89" s="50"/>
      <c r="AX89" s="50"/>
      <c r="AY89" s="50"/>
      <c r="AZ89" s="50"/>
      <c r="BA89" s="50"/>
      <c r="BB89" s="50"/>
      <c r="BC89" s="50"/>
      <c r="BD89" s="51"/>
      <c r="BE89" s="26"/>
    </row>
    <row r="90" spans="1:91" s="2" customFormat="1" ht="15.25" customHeight="1">
      <c r="A90" s="26"/>
      <c r="B90" s="27"/>
      <c r="C90" s="23" t="s">
        <v>24</v>
      </c>
      <c r="D90" s="26"/>
      <c r="E90" s="26"/>
      <c r="F90" s="26"/>
      <c r="G90" s="26"/>
      <c r="H90" s="26"/>
      <c r="I90" s="26"/>
      <c r="J90" s="26"/>
      <c r="K90" s="26"/>
      <c r="L90" s="4" t="str">
        <f>IF(E14="","",E14)</f>
        <v xml:space="preserve"> </v>
      </c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  <c r="AF90" s="26"/>
      <c r="AG90" s="26"/>
      <c r="AH90" s="26"/>
      <c r="AI90" s="23" t="s">
        <v>27</v>
      </c>
      <c r="AJ90" s="26"/>
      <c r="AK90" s="26"/>
      <c r="AL90" s="26"/>
      <c r="AM90" s="183" t="str">
        <f>IF(E20="","",E20)</f>
        <v xml:space="preserve"> </v>
      </c>
      <c r="AN90" s="184"/>
      <c r="AO90" s="184"/>
      <c r="AP90" s="184"/>
      <c r="AQ90" s="26"/>
      <c r="AR90" s="27"/>
      <c r="AS90" s="187"/>
      <c r="AT90" s="188"/>
      <c r="AU90" s="52"/>
      <c r="AV90" s="52"/>
      <c r="AW90" s="52"/>
      <c r="AX90" s="52"/>
      <c r="AY90" s="52"/>
      <c r="AZ90" s="52"/>
      <c r="BA90" s="52"/>
      <c r="BB90" s="52"/>
      <c r="BC90" s="52"/>
      <c r="BD90" s="53"/>
      <c r="BE90" s="26"/>
    </row>
    <row r="91" spans="1:91" s="2" customFormat="1" ht="11" customHeight="1">
      <c r="A91" s="26"/>
      <c r="B91" s="27"/>
      <c r="C91" s="26"/>
      <c r="D91" s="26"/>
      <c r="E91" s="26"/>
      <c r="F91" s="26"/>
      <c r="G91" s="26"/>
      <c r="H91" s="26"/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  <c r="AF91" s="26"/>
      <c r="AG91" s="26"/>
      <c r="AH91" s="26"/>
      <c r="AI91" s="26"/>
      <c r="AJ91" s="26"/>
      <c r="AK91" s="26"/>
      <c r="AL91" s="26"/>
      <c r="AM91" s="26"/>
      <c r="AN91" s="26"/>
      <c r="AO91" s="26"/>
      <c r="AP91" s="26"/>
      <c r="AQ91" s="26"/>
      <c r="AR91" s="27"/>
      <c r="AS91" s="187"/>
      <c r="AT91" s="188"/>
      <c r="AU91" s="52"/>
      <c r="AV91" s="52"/>
      <c r="AW91" s="52"/>
      <c r="AX91" s="52"/>
      <c r="AY91" s="52"/>
      <c r="AZ91" s="52"/>
      <c r="BA91" s="52"/>
      <c r="BB91" s="52"/>
      <c r="BC91" s="52"/>
      <c r="BD91" s="53"/>
      <c r="BE91" s="26"/>
    </row>
    <row r="92" spans="1:91" s="2" customFormat="1" ht="29.25" customHeight="1">
      <c r="A92" s="26"/>
      <c r="B92" s="27"/>
      <c r="C92" s="195" t="s">
        <v>50</v>
      </c>
      <c r="D92" s="196"/>
      <c r="E92" s="196"/>
      <c r="F92" s="196"/>
      <c r="G92" s="196"/>
      <c r="H92" s="54"/>
      <c r="I92" s="197" t="s">
        <v>51</v>
      </c>
      <c r="J92" s="196"/>
      <c r="K92" s="196"/>
      <c r="L92" s="196"/>
      <c r="M92" s="196"/>
      <c r="N92" s="196"/>
      <c r="O92" s="196"/>
      <c r="P92" s="196"/>
      <c r="Q92" s="196"/>
      <c r="R92" s="196"/>
      <c r="S92" s="196"/>
      <c r="T92" s="196"/>
      <c r="U92" s="196"/>
      <c r="V92" s="196"/>
      <c r="W92" s="196"/>
      <c r="X92" s="196"/>
      <c r="Y92" s="196"/>
      <c r="Z92" s="196"/>
      <c r="AA92" s="196"/>
      <c r="AB92" s="196"/>
      <c r="AC92" s="196"/>
      <c r="AD92" s="196"/>
      <c r="AE92" s="196"/>
      <c r="AF92" s="196"/>
      <c r="AG92" s="198" t="s">
        <v>52</v>
      </c>
      <c r="AH92" s="196"/>
      <c r="AI92" s="196"/>
      <c r="AJ92" s="196"/>
      <c r="AK92" s="196"/>
      <c r="AL92" s="196"/>
      <c r="AM92" s="196"/>
      <c r="AN92" s="197" t="s">
        <v>53</v>
      </c>
      <c r="AO92" s="196"/>
      <c r="AP92" s="199"/>
      <c r="AQ92" s="55" t="s">
        <v>54</v>
      </c>
      <c r="AR92" s="27"/>
      <c r="AS92" s="56" t="s">
        <v>55</v>
      </c>
      <c r="AT92" s="57" t="s">
        <v>56</v>
      </c>
      <c r="AU92" s="57" t="s">
        <v>57</v>
      </c>
      <c r="AV92" s="57" t="s">
        <v>58</v>
      </c>
      <c r="AW92" s="57" t="s">
        <v>59</v>
      </c>
      <c r="AX92" s="57" t="s">
        <v>60</v>
      </c>
      <c r="AY92" s="57" t="s">
        <v>61</v>
      </c>
      <c r="AZ92" s="57" t="s">
        <v>62</v>
      </c>
      <c r="BA92" s="57" t="s">
        <v>63</v>
      </c>
      <c r="BB92" s="57" t="s">
        <v>64</v>
      </c>
      <c r="BC92" s="57" t="s">
        <v>65</v>
      </c>
      <c r="BD92" s="58" t="s">
        <v>66</v>
      </c>
      <c r="BE92" s="26"/>
    </row>
    <row r="93" spans="1:91" s="2" customFormat="1" ht="11" customHeight="1">
      <c r="A93" s="26"/>
      <c r="B93" s="27"/>
      <c r="C93" s="26"/>
      <c r="D93" s="26"/>
      <c r="E93" s="26"/>
      <c r="F93" s="26"/>
      <c r="G93" s="26"/>
      <c r="H93" s="26"/>
      <c r="I93" s="26"/>
      <c r="J93" s="26"/>
      <c r="K93" s="26"/>
      <c r="L93" s="26"/>
      <c r="M93" s="26"/>
      <c r="N93" s="26"/>
      <c r="O93" s="26"/>
      <c r="P93" s="26"/>
      <c r="Q93" s="26"/>
      <c r="R93" s="26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  <c r="AF93" s="26"/>
      <c r="AG93" s="26"/>
      <c r="AH93" s="26"/>
      <c r="AI93" s="26"/>
      <c r="AJ93" s="26"/>
      <c r="AK93" s="26"/>
      <c r="AL93" s="26"/>
      <c r="AM93" s="26"/>
      <c r="AN93" s="26"/>
      <c r="AO93" s="26"/>
      <c r="AP93" s="26"/>
      <c r="AQ93" s="26"/>
      <c r="AR93" s="27"/>
      <c r="AS93" s="59"/>
      <c r="AT93" s="60"/>
      <c r="AU93" s="60"/>
      <c r="AV93" s="60"/>
      <c r="AW93" s="60"/>
      <c r="AX93" s="60"/>
      <c r="AY93" s="60"/>
      <c r="AZ93" s="60"/>
      <c r="BA93" s="60"/>
      <c r="BB93" s="60"/>
      <c r="BC93" s="60"/>
      <c r="BD93" s="61"/>
      <c r="BE93" s="26"/>
    </row>
    <row r="94" spans="1:91" s="6" customFormat="1" ht="32.5" customHeight="1">
      <c r="B94" s="62"/>
      <c r="C94" s="63" t="s">
        <v>67</v>
      </c>
      <c r="D94" s="64"/>
      <c r="E94" s="64"/>
      <c r="F94" s="64"/>
      <c r="G94" s="64"/>
      <c r="H94" s="64"/>
      <c r="I94" s="64"/>
      <c r="J94" s="64"/>
      <c r="K94" s="64"/>
      <c r="L94" s="64"/>
      <c r="M94" s="64"/>
      <c r="N94" s="64"/>
      <c r="O94" s="64"/>
      <c r="P94" s="64"/>
      <c r="Q94" s="64"/>
      <c r="R94" s="64"/>
      <c r="S94" s="64"/>
      <c r="T94" s="64"/>
      <c r="U94" s="64"/>
      <c r="V94" s="64"/>
      <c r="W94" s="64"/>
      <c r="X94" s="64"/>
      <c r="Y94" s="64"/>
      <c r="Z94" s="64"/>
      <c r="AA94" s="64"/>
      <c r="AB94" s="64"/>
      <c r="AC94" s="64"/>
      <c r="AD94" s="64"/>
      <c r="AE94" s="64"/>
      <c r="AF94" s="64"/>
      <c r="AG94" s="193">
        <f>ROUND(AG95,2)</f>
        <v>0</v>
      </c>
      <c r="AH94" s="193"/>
      <c r="AI94" s="193"/>
      <c r="AJ94" s="193"/>
      <c r="AK94" s="193"/>
      <c r="AL94" s="193"/>
      <c r="AM94" s="193"/>
      <c r="AN94" s="194">
        <f>SUM(AG94,AT94)</f>
        <v>0</v>
      </c>
      <c r="AO94" s="194"/>
      <c r="AP94" s="194"/>
      <c r="AQ94" s="66" t="s">
        <v>1</v>
      </c>
      <c r="AR94" s="62"/>
      <c r="AS94" s="67">
        <f>ROUND(AS95,2)</f>
        <v>0</v>
      </c>
      <c r="AT94" s="68">
        <f>ROUND(SUM(AV94:AW94),2)</f>
        <v>0</v>
      </c>
      <c r="AU94" s="69">
        <f>ROUND(AU95,5)</f>
        <v>31890.339840000001</v>
      </c>
      <c r="AV94" s="68">
        <f>ROUND(AZ94*L29,2)</f>
        <v>0</v>
      </c>
      <c r="AW94" s="68">
        <f>ROUND(BA94*L30,2)</f>
        <v>0</v>
      </c>
      <c r="AX94" s="68">
        <f>ROUND(BB94*L29,2)</f>
        <v>0</v>
      </c>
      <c r="AY94" s="68">
        <f>ROUND(BC94*L30,2)</f>
        <v>0</v>
      </c>
      <c r="AZ94" s="68">
        <f t="shared" ref="AZ94:BD95" si="0">ROUND(AZ95,2)</f>
        <v>0</v>
      </c>
      <c r="BA94" s="68">
        <f t="shared" si="0"/>
        <v>0</v>
      </c>
      <c r="BB94" s="68">
        <f t="shared" si="0"/>
        <v>0</v>
      </c>
      <c r="BC94" s="68">
        <f t="shared" si="0"/>
        <v>0</v>
      </c>
      <c r="BD94" s="70">
        <f t="shared" si="0"/>
        <v>0</v>
      </c>
      <c r="BS94" s="71" t="s">
        <v>68</v>
      </c>
      <c r="BT94" s="71" t="s">
        <v>69</v>
      </c>
      <c r="BU94" s="72" t="s">
        <v>70</v>
      </c>
      <c r="BV94" s="71" t="s">
        <v>71</v>
      </c>
      <c r="BW94" s="71" t="s">
        <v>4</v>
      </c>
      <c r="BX94" s="71" t="s">
        <v>72</v>
      </c>
      <c r="CL94" s="71" t="s">
        <v>1</v>
      </c>
    </row>
    <row r="95" spans="1:91" s="7" customFormat="1" ht="16.5" customHeight="1">
      <c r="B95" s="73"/>
      <c r="C95" s="74"/>
      <c r="D95" s="203" t="s">
        <v>73</v>
      </c>
      <c r="E95" s="203"/>
      <c r="F95" s="203"/>
      <c r="G95" s="203"/>
      <c r="H95" s="203"/>
      <c r="I95" s="75"/>
      <c r="J95" s="203" t="s">
        <v>74</v>
      </c>
      <c r="K95" s="203"/>
      <c r="L95" s="203"/>
      <c r="M95" s="203"/>
      <c r="N95" s="203"/>
      <c r="O95" s="203"/>
      <c r="P95" s="203"/>
      <c r="Q95" s="203"/>
      <c r="R95" s="203"/>
      <c r="S95" s="203"/>
      <c r="T95" s="203"/>
      <c r="U95" s="203"/>
      <c r="V95" s="203"/>
      <c r="W95" s="203"/>
      <c r="X95" s="203"/>
      <c r="Y95" s="203"/>
      <c r="Z95" s="203"/>
      <c r="AA95" s="203"/>
      <c r="AB95" s="203"/>
      <c r="AC95" s="203"/>
      <c r="AD95" s="203"/>
      <c r="AE95" s="203"/>
      <c r="AF95" s="203"/>
      <c r="AG95" s="202">
        <f>ROUND(AG96,2)</f>
        <v>0</v>
      </c>
      <c r="AH95" s="201"/>
      <c r="AI95" s="201"/>
      <c r="AJ95" s="201"/>
      <c r="AK95" s="201"/>
      <c r="AL95" s="201"/>
      <c r="AM95" s="201"/>
      <c r="AN95" s="200">
        <f>SUM(AG95,AT95)</f>
        <v>0</v>
      </c>
      <c r="AO95" s="201"/>
      <c r="AP95" s="201"/>
      <c r="AQ95" s="76" t="s">
        <v>75</v>
      </c>
      <c r="AR95" s="73"/>
      <c r="AS95" s="77">
        <f>ROUND(AS96,2)</f>
        <v>0</v>
      </c>
      <c r="AT95" s="78">
        <f>ROUND(SUM(AV95:AW95),2)</f>
        <v>0</v>
      </c>
      <c r="AU95" s="79">
        <f>ROUND(AU96,5)</f>
        <v>31890.339840000001</v>
      </c>
      <c r="AV95" s="78">
        <f>ROUND(AZ95*L29,2)</f>
        <v>0</v>
      </c>
      <c r="AW95" s="78">
        <f>ROUND(BA95*L30,2)</f>
        <v>0</v>
      </c>
      <c r="AX95" s="78">
        <f>ROUND(BB95*L29,2)</f>
        <v>0</v>
      </c>
      <c r="AY95" s="78">
        <f>ROUND(BC95*L30,2)</f>
        <v>0</v>
      </c>
      <c r="AZ95" s="78">
        <f t="shared" si="0"/>
        <v>0</v>
      </c>
      <c r="BA95" s="78">
        <f t="shared" si="0"/>
        <v>0</v>
      </c>
      <c r="BB95" s="78">
        <f t="shared" si="0"/>
        <v>0</v>
      </c>
      <c r="BC95" s="78">
        <f t="shared" si="0"/>
        <v>0</v>
      </c>
      <c r="BD95" s="80">
        <f t="shared" si="0"/>
        <v>0</v>
      </c>
      <c r="BS95" s="81" t="s">
        <v>68</v>
      </c>
      <c r="BT95" s="81" t="s">
        <v>76</v>
      </c>
      <c r="BU95" s="81" t="s">
        <v>70</v>
      </c>
      <c r="BV95" s="81" t="s">
        <v>71</v>
      </c>
      <c r="BW95" s="81" t="s">
        <v>77</v>
      </c>
      <c r="BX95" s="81" t="s">
        <v>4</v>
      </c>
      <c r="CL95" s="81" t="s">
        <v>1</v>
      </c>
      <c r="CM95" s="81" t="s">
        <v>69</v>
      </c>
    </row>
    <row r="96" spans="1:91" s="4" customFormat="1" ht="23.25" customHeight="1">
      <c r="A96" s="82" t="s">
        <v>78</v>
      </c>
      <c r="B96" s="45"/>
      <c r="C96" s="10"/>
      <c r="D96" s="10"/>
      <c r="E96" s="192" t="s">
        <v>79</v>
      </c>
      <c r="F96" s="192"/>
      <c r="G96" s="192"/>
      <c r="H96" s="192"/>
      <c r="I96" s="192"/>
      <c r="J96" s="10"/>
      <c r="K96" s="192" t="s">
        <v>80</v>
      </c>
      <c r="L96" s="192"/>
      <c r="M96" s="192"/>
      <c r="N96" s="192"/>
      <c r="O96" s="192"/>
      <c r="P96" s="192"/>
      <c r="Q96" s="192"/>
      <c r="R96" s="192"/>
      <c r="S96" s="192"/>
      <c r="T96" s="192"/>
      <c r="U96" s="192"/>
      <c r="V96" s="192"/>
      <c r="W96" s="192"/>
      <c r="X96" s="192"/>
      <c r="Y96" s="192"/>
      <c r="Z96" s="192"/>
      <c r="AA96" s="192"/>
      <c r="AB96" s="192"/>
      <c r="AC96" s="192"/>
      <c r="AD96" s="192"/>
      <c r="AE96" s="192"/>
      <c r="AF96" s="192"/>
      <c r="AG96" s="190">
        <f>'01b - Architektonicko-sta...'!J37</f>
        <v>0</v>
      </c>
      <c r="AH96" s="191"/>
      <c r="AI96" s="191"/>
      <c r="AJ96" s="191"/>
      <c r="AK96" s="191"/>
      <c r="AL96" s="191"/>
      <c r="AM96" s="191"/>
      <c r="AN96" s="190">
        <f>SUM(AG96,AT96)</f>
        <v>0</v>
      </c>
      <c r="AO96" s="191"/>
      <c r="AP96" s="191"/>
      <c r="AQ96" s="83" t="s">
        <v>81</v>
      </c>
      <c r="AR96" s="45"/>
      <c r="AS96" s="84">
        <v>0</v>
      </c>
      <c r="AT96" s="85">
        <f>ROUND(SUM(AV96:AW96),2)</f>
        <v>0</v>
      </c>
      <c r="AU96" s="86">
        <f>'01b - Architektonicko-sta...'!P137</f>
        <v>31890.339836999996</v>
      </c>
      <c r="AV96" s="85">
        <f>'01b - Architektonicko-sta...'!J40</f>
        <v>0</v>
      </c>
      <c r="AW96" s="85">
        <f>'01b - Architektonicko-sta...'!J41</f>
        <v>0</v>
      </c>
      <c r="AX96" s="85">
        <f>'01b - Architektonicko-sta...'!J42</f>
        <v>0</v>
      </c>
      <c r="AY96" s="85">
        <f>'01b - Architektonicko-sta...'!J43</f>
        <v>0</v>
      </c>
      <c r="AZ96" s="85">
        <f>'01b - Architektonicko-sta...'!F40</f>
        <v>0</v>
      </c>
      <c r="BA96" s="85">
        <f>'01b - Architektonicko-sta...'!F41</f>
        <v>0</v>
      </c>
      <c r="BB96" s="85">
        <f>'01b - Architektonicko-sta...'!F42</f>
        <v>0</v>
      </c>
      <c r="BC96" s="85">
        <f>'01b - Architektonicko-sta...'!F43</f>
        <v>0</v>
      </c>
      <c r="BD96" s="87">
        <f>'01b - Architektonicko-sta...'!F44</f>
        <v>0</v>
      </c>
      <c r="BT96" s="21" t="s">
        <v>82</v>
      </c>
      <c r="BV96" s="21" t="s">
        <v>71</v>
      </c>
      <c r="BW96" s="21" t="s">
        <v>83</v>
      </c>
      <c r="BX96" s="21" t="s">
        <v>77</v>
      </c>
      <c r="CL96" s="21" t="s">
        <v>1</v>
      </c>
    </row>
    <row r="97" spans="1:57" s="2" customFormat="1" ht="30" customHeight="1">
      <c r="A97" s="26"/>
      <c r="B97" s="27"/>
      <c r="C97" s="26"/>
      <c r="D97" s="26"/>
      <c r="E97" s="26"/>
      <c r="F97" s="26"/>
      <c r="G97" s="26"/>
      <c r="H97" s="26"/>
      <c r="I97" s="26"/>
      <c r="J97" s="26"/>
      <c r="K97" s="26"/>
      <c r="L97" s="26"/>
      <c r="M97" s="26"/>
      <c r="N97" s="26"/>
      <c r="O97" s="26"/>
      <c r="P97" s="26"/>
      <c r="Q97" s="26"/>
      <c r="R97" s="26"/>
      <c r="S97" s="26"/>
      <c r="T97" s="26"/>
      <c r="U97" s="26"/>
      <c r="V97" s="26"/>
      <c r="W97" s="26"/>
      <c r="X97" s="26"/>
      <c r="Y97" s="26"/>
      <c r="Z97" s="26"/>
      <c r="AA97" s="26"/>
      <c r="AB97" s="26"/>
      <c r="AC97" s="26"/>
      <c r="AD97" s="26"/>
      <c r="AE97" s="26"/>
      <c r="AF97" s="26"/>
      <c r="AG97" s="26"/>
      <c r="AH97" s="26"/>
      <c r="AI97" s="26"/>
      <c r="AJ97" s="26"/>
      <c r="AK97" s="26"/>
      <c r="AL97" s="26"/>
      <c r="AM97" s="26"/>
      <c r="AN97" s="26"/>
      <c r="AO97" s="26"/>
      <c r="AP97" s="26"/>
      <c r="AQ97" s="26"/>
      <c r="AR97" s="27"/>
      <c r="AS97" s="26"/>
      <c r="AT97" s="26"/>
      <c r="AU97" s="26"/>
      <c r="AV97" s="26"/>
      <c r="AW97" s="26"/>
      <c r="AX97" s="26"/>
      <c r="AY97" s="26"/>
      <c r="AZ97" s="26"/>
      <c r="BA97" s="26"/>
      <c r="BB97" s="26"/>
      <c r="BC97" s="26"/>
      <c r="BD97" s="26"/>
      <c r="BE97" s="26"/>
    </row>
    <row r="98" spans="1:57" s="2" customFormat="1" ht="7" customHeight="1">
      <c r="A98" s="26"/>
      <c r="B98" s="41"/>
      <c r="C98" s="42"/>
      <c r="D98" s="42"/>
      <c r="E98" s="42"/>
      <c r="F98" s="42"/>
      <c r="G98" s="42"/>
      <c r="H98" s="42"/>
      <c r="I98" s="42"/>
      <c r="J98" s="42"/>
      <c r="K98" s="42"/>
      <c r="L98" s="42"/>
      <c r="M98" s="42"/>
      <c r="N98" s="42"/>
      <c r="O98" s="42"/>
      <c r="P98" s="42"/>
      <c r="Q98" s="42"/>
      <c r="R98" s="42"/>
      <c r="S98" s="42"/>
      <c r="T98" s="42"/>
      <c r="U98" s="42"/>
      <c r="V98" s="42"/>
      <c r="W98" s="42"/>
      <c r="X98" s="42"/>
      <c r="Y98" s="42"/>
      <c r="Z98" s="42"/>
      <c r="AA98" s="42"/>
      <c r="AB98" s="42"/>
      <c r="AC98" s="42"/>
      <c r="AD98" s="42"/>
      <c r="AE98" s="42"/>
      <c r="AF98" s="42"/>
      <c r="AG98" s="42"/>
      <c r="AH98" s="42"/>
      <c r="AI98" s="42"/>
      <c r="AJ98" s="42"/>
      <c r="AK98" s="42"/>
      <c r="AL98" s="42"/>
      <c r="AM98" s="42"/>
      <c r="AN98" s="42"/>
      <c r="AO98" s="42"/>
      <c r="AP98" s="42"/>
      <c r="AQ98" s="42"/>
      <c r="AR98" s="27"/>
      <c r="AS98" s="26"/>
      <c r="AT98" s="26"/>
      <c r="AU98" s="26"/>
      <c r="AV98" s="26"/>
      <c r="AW98" s="26"/>
      <c r="AX98" s="26"/>
      <c r="AY98" s="26"/>
      <c r="AZ98" s="26"/>
      <c r="BA98" s="26"/>
      <c r="BB98" s="26"/>
      <c r="BC98" s="26"/>
      <c r="BD98" s="26"/>
      <c r="BE98" s="26"/>
    </row>
  </sheetData>
  <mergeCells count="44">
    <mergeCell ref="AR2:BE2"/>
    <mergeCell ref="AN96:AP96"/>
    <mergeCell ref="AG96:AM96"/>
    <mergeCell ref="E96:I96"/>
    <mergeCell ref="K96:AF96"/>
    <mergeCell ref="AG94:AM94"/>
    <mergeCell ref="AN94:AP94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L85:AO85"/>
    <mergeCell ref="AM87:AN87"/>
    <mergeCell ref="AM89:AP89"/>
    <mergeCell ref="AS89:AT91"/>
    <mergeCell ref="AM90:AP90"/>
    <mergeCell ref="W33:AE33"/>
    <mergeCell ref="AK33:AO33"/>
    <mergeCell ref="L33:P33"/>
    <mergeCell ref="X35:AB35"/>
    <mergeCell ref="AK35:AO35"/>
    <mergeCell ref="W31:AE31"/>
    <mergeCell ref="AK31:AO31"/>
    <mergeCell ref="L31:P31"/>
    <mergeCell ref="W32:AE32"/>
    <mergeCell ref="AK32:AO32"/>
    <mergeCell ref="L32:P32"/>
    <mergeCell ref="W29:AE29"/>
    <mergeCell ref="AK29:AO29"/>
    <mergeCell ref="L29:P29"/>
    <mergeCell ref="W30:AE30"/>
    <mergeCell ref="AK30:AO30"/>
    <mergeCell ref="L30:P30"/>
    <mergeCell ref="K5:AO5"/>
    <mergeCell ref="K6:AO6"/>
    <mergeCell ref="E23:AN23"/>
    <mergeCell ref="AK26:AO26"/>
    <mergeCell ref="L28:P28"/>
    <mergeCell ref="W28:AE28"/>
    <mergeCell ref="AK28:AO28"/>
  </mergeCells>
  <hyperlinks>
    <hyperlink ref="A96" location="'01b - Architektonicko-sta...'!C2" display="/" xr:uid="{00000000-0004-0000-0000-000000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M214"/>
  <sheetViews>
    <sheetView showGridLines="0" tabSelected="1" topLeftCell="A82" zoomScale="120" zoomScaleNormal="120" workbookViewId="0">
      <selection activeCell="F216" sqref="F216"/>
    </sheetView>
  </sheetViews>
  <sheetFormatPr baseColWidth="10" defaultColWidth="8.75" defaultRowHeight="11"/>
  <cols>
    <col min="1" max="1" width="8.25" style="1" customWidth="1"/>
    <col min="2" max="2" width="1.25" style="1" customWidth="1"/>
    <col min="3" max="4" width="4.25" style="1" customWidth="1"/>
    <col min="5" max="5" width="17.25" style="1" customWidth="1"/>
    <col min="6" max="6" width="50.75" style="1" customWidth="1"/>
    <col min="7" max="7" width="7.5" style="1" customWidth="1"/>
    <col min="8" max="8" width="15.5" style="1" customWidth="1"/>
    <col min="9" max="10" width="20.25" style="1" customWidth="1"/>
    <col min="11" max="11" width="20.25" style="1" hidden="1" customWidth="1"/>
    <col min="12" max="12" width="9.25" style="1" customWidth="1"/>
    <col min="13" max="13" width="10.75" style="1" hidden="1" customWidth="1"/>
    <col min="14" max="14" width="9.25" style="1" hidden="1"/>
    <col min="15" max="20" width="14.25" style="1" hidden="1" customWidth="1"/>
    <col min="21" max="21" width="16.25" style="1" hidden="1" customWidth="1"/>
    <col min="22" max="22" width="12.25" style="1" customWidth="1"/>
    <col min="23" max="23" width="16.25" style="1" customWidth="1"/>
    <col min="24" max="24" width="12.25" style="1" customWidth="1"/>
    <col min="25" max="25" width="15" style="1" customWidth="1"/>
    <col min="26" max="26" width="11" style="1" customWidth="1"/>
    <col min="27" max="27" width="15" style="1" customWidth="1"/>
    <col min="28" max="28" width="16.25" style="1" customWidth="1"/>
    <col min="29" max="29" width="11" style="1" customWidth="1"/>
    <col min="30" max="30" width="15" style="1" customWidth="1"/>
    <col min="31" max="31" width="16.25" style="1" customWidth="1"/>
    <col min="44" max="65" width="9.25" style="1" hidden="1"/>
  </cols>
  <sheetData>
    <row r="1" spans="1:46" s="167" customFormat="1" ht="35" customHeight="1">
      <c r="B1" s="212" t="s">
        <v>401</v>
      </c>
      <c r="C1" s="212"/>
      <c r="D1" s="212"/>
      <c r="E1" s="212"/>
      <c r="F1" s="212"/>
      <c r="G1" s="212"/>
      <c r="H1" s="212"/>
      <c r="I1" s="212"/>
      <c r="J1" s="212"/>
    </row>
    <row r="2" spans="1:46" s="167" customFormat="1" ht="35" customHeight="1">
      <c r="B2" s="206" t="s">
        <v>402</v>
      </c>
      <c r="C2" s="206"/>
      <c r="D2" s="206"/>
      <c r="E2" s="206"/>
      <c r="F2" s="206"/>
      <c r="G2" s="207"/>
      <c r="H2" s="207"/>
      <c r="I2" s="207"/>
      <c r="J2" s="207"/>
    </row>
    <row r="3" spans="1:46" s="167" customFormat="1" ht="35" customHeight="1">
      <c r="B3" s="206" t="s">
        <v>403</v>
      </c>
      <c r="C3" s="206"/>
      <c r="D3" s="206"/>
      <c r="E3" s="206"/>
      <c r="F3" s="206"/>
      <c r="G3" s="207"/>
      <c r="H3" s="207"/>
      <c r="I3" s="207"/>
      <c r="J3" s="207"/>
    </row>
    <row r="4" spans="1:46" s="167" customFormat="1" ht="35" customHeight="1">
      <c r="B4" s="206" t="s">
        <v>404</v>
      </c>
      <c r="C4" s="206"/>
      <c r="D4" s="206"/>
      <c r="E4" s="206"/>
      <c r="F4" s="206"/>
      <c r="G4" s="207"/>
      <c r="H4" s="207"/>
      <c r="I4" s="207"/>
      <c r="J4" s="207"/>
    </row>
    <row r="5" spans="1:46" s="167" customFormat="1" ht="35" customHeight="1">
      <c r="B5" s="208" t="s">
        <v>405</v>
      </c>
      <c r="C5" s="209"/>
      <c r="D5" s="209"/>
      <c r="E5" s="209"/>
      <c r="F5" s="209"/>
      <c r="G5" s="209"/>
      <c r="H5" s="209"/>
      <c r="I5" s="209"/>
      <c r="J5" s="210"/>
    </row>
    <row r="6" spans="1:46" s="167" customFormat="1" ht="35" customHeight="1">
      <c r="B6" s="211" t="s">
        <v>406</v>
      </c>
      <c r="C6" s="211"/>
      <c r="D6" s="211"/>
      <c r="E6" s="211"/>
      <c r="F6" s="211"/>
      <c r="G6" s="211"/>
      <c r="H6" s="211"/>
      <c r="I6" s="211"/>
      <c r="J6" s="211"/>
    </row>
    <row r="7" spans="1:46">
      <c r="A7" s="88"/>
    </row>
    <row r="8" spans="1:46" s="1" customFormat="1" ht="7" customHeight="1">
      <c r="B8" s="15"/>
      <c r="C8" s="16"/>
      <c r="D8" s="16"/>
      <c r="E8" s="16"/>
      <c r="F8" s="16"/>
      <c r="G8" s="16"/>
      <c r="H8" s="16"/>
      <c r="I8" s="16"/>
      <c r="J8" s="16"/>
      <c r="K8" s="16"/>
      <c r="L8" s="17"/>
      <c r="AT8" s="14" t="s">
        <v>69</v>
      </c>
    </row>
    <row r="9" spans="1:46" s="1" customFormat="1" ht="25" customHeight="1">
      <c r="B9" s="17"/>
      <c r="D9" s="18" t="s">
        <v>84</v>
      </c>
      <c r="L9" s="17"/>
      <c r="M9" s="89" t="s">
        <v>9</v>
      </c>
      <c r="AT9" s="14" t="s">
        <v>3</v>
      </c>
    </row>
    <row r="10" spans="1:46" s="1" customFormat="1" ht="7" customHeight="1">
      <c r="B10" s="17"/>
      <c r="L10" s="17"/>
    </row>
    <row r="11" spans="1:46" s="1" customFormat="1" ht="12" customHeight="1">
      <c r="B11" s="17"/>
      <c r="D11" s="23" t="s">
        <v>13</v>
      </c>
      <c r="L11" s="17"/>
    </row>
    <row r="12" spans="1:46" s="1" customFormat="1" ht="16.5" customHeight="1">
      <c r="B12" s="17"/>
      <c r="E12" s="214" t="str">
        <f>'Rekapitulácia stavby'!K6</f>
        <v>ZLH Plus Hronec - zateplenie strechy - objekt 04 Formovňa</v>
      </c>
      <c r="F12" s="215"/>
      <c r="G12" s="215"/>
      <c r="H12" s="215"/>
      <c r="L12" s="17"/>
    </row>
    <row r="13" spans="1:46" s="1" customFormat="1" ht="12" customHeight="1">
      <c r="B13" s="17"/>
      <c r="D13" s="23" t="s">
        <v>85</v>
      </c>
      <c r="L13" s="17"/>
    </row>
    <row r="14" spans="1:46" s="2" customFormat="1" ht="16.5" customHeight="1">
      <c r="A14" s="26"/>
      <c r="B14" s="27"/>
      <c r="C14" s="26"/>
      <c r="D14" s="26"/>
      <c r="E14" s="214" t="s">
        <v>86</v>
      </c>
      <c r="F14" s="213"/>
      <c r="G14" s="213"/>
      <c r="H14" s="213"/>
      <c r="I14" s="26"/>
      <c r="J14" s="26"/>
      <c r="K14" s="26"/>
      <c r="L14" s="3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</row>
    <row r="15" spans="1:46" s="2" customFormat="1" ht="12" customHeight="1">
      <c r="A15" s="26"/>
      <c r="B15" s="27"/>
      <c r="C15" s="26"/>
      <c r="D15" s="23" t="s">
        <v>87</v>
      </c>
      <c r="E15" s="26"/>
      <c r="F15" s="26"/>
      <c r="G15" s="26"/>
      <c r="H15" s="26"/>
      <c r="I15" s="26"/>
      <c r="J15" s="26"/>
      <c r="K15" s="26"/>
      <c r="L15" s="3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</row>
    <row r="16" spans="1:46" s="2" customFormat="1" ht="16.5" customHeight="1">
      <c r="A16" s="26"/>
      <c r="B16" s="27"/>
      <c r="C16" s="26"/>
      <c r="D16" s="26"/>
      <c r="E16" s="204" t="s">
        <v>88</v>
      </c>
      <c r="F16" s="213"/>
      <c r="G16" s="213"/>
      <c r="H16" s="213"/>
      <c r="I16" s="26"/>
      <c r="J16" s="26"/>
      <c r="K16" s="26"/>
      <c r="L16" s="3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</row>
    <row r="17" spans="1:31" s="2" customFormat="1">
      <c r="A17" s="26"/>
      <c r="B17" s="27"/>
      <c r="C17" s="26"/>
      <c r="D17" s="26"/>
      <c r="E17" s="26"/>
      <c r="F17" s="26"/>
      <c r="G17" s="26"/>
      <c r="H17" s="26"/>
      <c r="I17" s="26"/>
      <c r="J17" s="26"/>
      <c r="K17" s="26"/>
      <c r="L17" s="3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</row>
    <row r="18" spans="1:31" s="2" customFormat="1" ht="12" customHeight="1">
      <c r="A18" s="26"/>
      <c r="B18" s="27"/>
      <c r="C18" s="26"/>
      <c r="D18" s="23" t="s">
        <v>15</v>
      </c>
      <c r="E18" s="26"/>
      <c r="F18" s="21" t="s">
        <v>1</v>
      </c>
      <c r="G18" s="26"/>
      <c r="H18" s="26"/>
      <c r="I18" s="23" t="s">
        <v>16</v>
      </c>
      <c r="J18" s="21" t="s">
        <v>1</v>
      </c>
      <c r="K18" s="26"/>
      <c r="L18" s="3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</row>
    <row r="19" spans="1:31" s="2" customFormat="1" ht="12" customHeight="1">
      <c r="A19" s="26"/>
      <c r="B19" s="27"/>
      <c r="C19" s="26"/>
      <c r="D19" s="23" t="s">
        <v>17</v>
      </c>
      <c r="E19" s="26"/>
      <c r="F19" s="21" t="s">
        <v>18</v>
      </c>
      <c r="G19" s="26"/>
      <c r="H19" s="26"/>
      <c r="I19" s="23" t="s">
        <v>19</v>
      </c>
      <c r="J19" s="49">
        <v>44167</v>
      </c>
      <c r="K19" s="26"/>
      <c r="L19" s="3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</row>
    <row r="20" spans="1:31" s="2" customFormat="1" ht="11" customHeight="1">
      <c r="A20" s="26"/>
      <c r="B20" s="27"/>
      <c r="C20" s="26"/>
      <c r="D20" s="26"/>
      <c r="E20" s="26"/>
      <c r="F20" s="26"/>
      <c r="G20" s="26"/>
      <c r="H20" s="26"/>
      <c r="I20" s="26"/>
      <c r="J20" s="26"/>
      <c r="K20" s="26"/>
      <c r="L20" s="3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</row>
    <row r="21" spans="1:31" s="2" customFormat="1" ht="12" customHeight="1">
      <c r="A21" s="26"/>
      <c r="B21" s="27"/>
      <c r="C21" s="26"/>
      <c r="D21" s="23" t="s">
        <v>21</v>
      </c>
      <c r="E21" s="26"/>
      <c r="F21" s="26"/>
      <c r="G21" s="26"/>
      <c r="H21" s="26"/>
      <c r="I21" s="23" t="s">
        <v>22</v>
      </c>
      <c r="J21" s="21" t="str">
        <f>IF('Rekapitulácia stavby'!AN10="","",'Rekapitulácia stavby'!AN10)</f>
        <v/>
      </c>
      <c r="K21" s="26"/>
      <c r="L21" s="3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</row>
    <row r="22" spans="1:31" s="2" customFormat="1" ht="18" customHeight="1">
      <c r="A22" s="26"/>
      <c r="B22" s="27"/>
      <c r="C22" s="26"/>
      <c r="D22" s="26"/>
      <c r="E22" s="21" t="str">
        <f>IF('Rekapitulácia stavby'!E11="","",'Rekapitulácia stavby'!E11)</f>
        <v xml:space="preserve"> </v>
      </c>
      <c r="F22" s="26"/>
      <c r="G22" s="26"/>
      <c r="H22" s="26"/>
      <c r="I22" s="23" t="s">
        <v>23</v>
      </c>
      <c r="J22" s="21" t="str">
        <f>IF('Rekapitulácia stavby'!AN11="","",'Rekapitulácia stavby'!AN11)</f>
        <v/>
      </c>
      <c r="K22" s="26"/>
      <c r="L22" s="3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</row>
    <row r="23" spans="1:31" s="2" customFormat="1" ht="7" customHeight="1">
      <c r="A23" s="26"/>
      <c r="B23" s="27"/>
      <c r="C23" s="26"/>
      <c r="D23" s="26"/>
      <c r="E23" s="26"/>
      <c r="F23" s="26"/>
      <c r="G23" s="26"/>
      <c r="H23" s="26"/>
      <c r="I23" s="26"/>
      <c r="J23" s="26"/>
      <c r="K23" s="26"/>
      <c r="L23" s="3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</row>
    <row r="24" spans="1:31" s="2" customFormat="1" ht="12" customHeight="1">
      <c r="A24" s="26"/>
      <c r="B24" s="27"/>
      <c r="C24" s="26"/>
      <c r="D24" s="23" t="s">
        <v>24</v>
      </c>
      <c r="E24" s="26"/>
      <c r="F24" s="26"/>
      <c r="G24" s="26"/>
      <c r="H24" s="26"/>
      <c r="I24" s="23" t="s">
        <v>22</v>
      </c>
      <c r="J24" s="21" t="str">
        <f>'Rekapitulácia stavby'!AN13</f>
        <v/>
      </c>
      <c r="K24" s="26"/>
      <c r="L24" s="3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</row>
    <row r="25" spans="1:31" s="2" customFormat="1" ht="18" customHeight="1">
      <c r="A25" s="26"/>
      <c r="B25" s="27"/>
      <c r="C25" s="26"/>
      <c r="D25" s="26"/>
      <c r="E25" s="168" t="str">
        <f>'Rekapitulácia stavby'!E14</f>
        <v xml:space="preserve"> </v>
      </c>
      <c r="F25" s="168"/>
      <c r="G25" s="168"/>
      <c r="H25" s="168"/>
      <c r="I25" s="23" t="s">
        <v>23</v>
      </c>
      <c r="J25" s="21" t="str">
        <f>'Rekapitulácia stavby'!AN14</f>
        <v/>
      </c>
      <c r="K25" s="26"/>
      <c r="L25" s="3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</row>
    <row r="26" spans="1:31" s="2" customFormat="1" ht="7" customHeight="1">
      <c r="A26" s="26"/>
      <c r="B26" s="27"/>
      <c r="C26" s="26"/>
      <c r="D26" s="26"/>
      <c r="E26" s="26"/>
      <c r="F26" s="26"/>
      <c r="G26" s="26"/>
      <c r="H26" s="26"/>
      <c r="I26" s="26"/>
      <c r="J26" s="26"/>
      <c r="K26" s="26"/>
      <c r="L26" s="3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</row>
    <row r="27" spans="1:31" s="2" customFormat="1" ht="12" customHeight="1">
      <c r="A27" s="26"/>
      <c r="B27" s="27"/>
      <c r="C27" s="26"/>
      <c r="D27" s="23" t="s">
        <v>25</v>
      </c>
      <c r="E27" s="26"/>
      <c r="F27" s="26"/>
      <c r="G27" s="26"/>
      <c r="H27" s="26"/>
      <c r="I27" s="23" t="s">
        <v>22</v>
      </c>
      <c r="J27" s="21" t="str">
        <f>IF('Rekapitulácia stavby'!AN16="","",'Rekapitulácia stavby'!AN16)</f>
        <v/>
      </c>
      <c r="K27" s="26"/>
      <c r="L27" s="3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</row>
    <row r="28" spans="1:31" s="2" customFormat="1" ht="18" customHeight="1">
      <c r="A28" s="26"/>
      <c r="B28" s="27"/>
      <c r="C28" s="26"/>
      <c r="D28" s="26"/>
      <c r="E28" s="21" t="str">
        <f>IF('Rekapitulácia stavby'!E17="","",'Rekapitulácia stavby'!E17)</f>
        <v xml:space="preserve"> </v>
      </c>
      <c r="F28" s="26"/>
      <c r="G28" s="26"/>
      <c r="H28" s="26"/>
      <c r="I28" s="23" t="s">
        <v>23</v>
      </c>
      <c r="J28" s="21" t="str">
        <f>IF('Rekapitulácia stavby'!AN17="","",'Rekapitulácia stavby'!AN17)</f>
        <v/>
      </c>
      <c r="K28" s="26"/>
      <c r="L28" s="3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</row>
    <row r="29" spans="1:31" s="2" customFormat="1" ht="7" customHeight="1">
      <c r="A29" s="26"/>
      <c r="B29" s="27"/>
      <c r="C29" s="26"/>
      <c r="D29" s="26"/>
      <c r="E29" s="26"/>
      <c r="F29" s="26"/>
      <c r="G29" s="26"/>
      <c r="H29" s="26"/>
      <c r="I29" s="26"/>
      <c r="J29" s="26"/>
      <c r="K29" s="26"/>
      <c r="L29" s="3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</row>
    <row r="30" spans="1:31" s="2" customFormat="1" ht="12" customHeight="1">
      <c r="A30" s="26"/>
      <c r="B30" s="27"/>
      <c r="C30" s="26"/>
      <c r="D30" s="23" t="s">
        <v>27</v>
      </c>
      <c r="E30" s="26"/>
      <c r="F30" s="26"/>
      <c r="G30" s="26"/>
      <c r="H30" s="26"/>
      <c r="I30" s="23" t="s">
        <v>22</v>
      </c>
      <c r="J30" s="21" t="str">
        <f>IF('Rekapitulácia stavby'!AN19="","",'Rekapitulácia stavby'!AN19)</f>
        <v/>
      </c>
      <c r="K30" s="26"/>
      <c r="L30" s="3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</row>
    <row r="31" spans="1:31" s="2" customFormat="1" ht="18" customHeight="1">
      <c r="A31" s="26"/>
      <c r="B31" s="27"/>
      <c r="C31" s="26"/>
      <c r="D31" s="26"/>
      <c r="E31" s="21" t="str">
        <f>IF('Rekapitulácia stavby'!E20="","",'Rekapitulácia stavby'!E20)</f>
        <v xml:space="preserve"> </v>
      </c>
      <c r="F31" s="26"/>
      <c r="G31" s="26"/>
      <c r="H31" s="26"/>
      <c r="I31" s="23" t="s">
        <v>23</v>
      </c>
      <c r="J31" s="21" t="str">
        <f>IF('Rekapitulácia stavby'!AN20="","",'Rekapitulácia stavby'!AN20)</f>
        <v/>
      </c>
      <c r="K31" s="26"/>
      <c r="L31" s="3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</row>
    <row r="32" spans="1:31" s="2" customFormat="1" ht="7" customHeight="1">
      <c r="A32" s="26"/>
      <c r="B32" s="27"/>
      <c r="C32" s="26"/>
      <c r="D32" s="26"/>
      <c r="E32" s="26"/>
      <c r="F32" s="26"/>
      <c r="G32" s="26"/>
      <c r="H32" s="26"/>
      <c r="I32" s="26"/>
      <c r="J32" s="26"/>
      <c r="K32" s="26"/>
      <c r="L32" s="3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</row>
    <row r="33" spans="1:31" s="2" customFormat="1" ht="12" customHeight="1">
      <c r="A33" s="26"/>
      <c r="B33" s="27"/>
      <c r="C33" s="26"/>
      <c r="D33" s="23" t="s">
        <v>28</v>
      </c>
      <c r="E33" s="26"/>
      <c r="F33" s="26"/>
      <c r="G33" s="26"/>
      <c r="H33" s="26"/>
      <c r="I33" s="26"/>
      <c r="J33" s="26"/>
      <c r="K33" s="26"/>
      <c r="L33" s="3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</row>
    <row r="34" spans="1:31" s="8" customFormat="1" ht="16.5" customHeight="1">
      <c r="A34" s="90"/>
      <c r="B34" s="91"/>
      <c r="C34" s="90"/>
      <c r="D34" s="90"/>
      <c r="E34" s="171" t="s">
        <v>1</v>
      </c>
      <c r="F34" s="171"/>
      <c r="G34" s="171"/>
      <c r="H34" s="171"/>
      <c r="I34" s="90"/>
      <c r="J34" s="90"/>
      <c r="K34" s="90"/>
      <c r="L34" s="92"/>
      <c r="S34" s="90"/>
      <c r="T34" s="90"/>
      <c r="U34" s="90"/>
      <c r="V34" s="90"/>
      <c r="W34" s="90"/>
      <c r="X34" s="90"/>
      <c r="Y34" s="90"/>
      <c r="Z34" s="90"/>
      <c r="AA34" s="90"/>
      <c r="AB34" s="90"/>
      <c r="AC34" s="90"/>
      <c r="AD34" s="90"/>
      <c r="AE34" s="90"/>
    </row>
    <row r="35" spans="1:31" s="2" customFormat="1" ht="7" customHeight="1">
      <c r="A35" s="26"/>
      <c r="B35" s="27"/>
      <c r="C35" s="26"/>
      <c r="D35" s="26"/>
      <c r="E35" s="26"/>
      <c r="F35" s="26"/>
      <c r="G35" s="26"/>
      <c r="H35" s="26"/>
      <c r="I35" s="26"/>
      <c r="J35" s="26"/>
      <c r="K35" s="26"/>
      <c r="L35" s="3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</row>
    <row r="36" spans="1:31" s="2" customFormat="1" ht="7" customHeight="1">
      <c r="A36" s="26"/>
      <c r="B36" s="27"/>
      <c r="C36" s="26"/>
      <c r="D36" s="60"/>
      <c r="E36" s="60"/>
      <c r="F36" s="60"/>
      <c r="G36" s="60"/>
      <c r="H36" s="60"/>
      <c r="I36" s="60"/>
      <c r="J36" s="60"/>
      <c r="K36" s="60"/>
      <c r="L36" s="3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</row>
    <row r="37" spans="1:31" s="2" customFormat="1" ht="25.25" customHeight="1">
      <c r="A37" s="26"/>
      <c r="B37" s="27"/>
      <c r="C37" s="26"/>
      <c r="D37" s="93" t="s">
        <v>29</v>
      </c>
      <c r="E37" s="26"/>
      <c r="F37" s="26"/>
      <c r="G37" s="26"/>
      <c r="H37" s="26"/>
      <c r="I37" s="26"/>
      <c r="J37" s="65">
        <f>ROUND(J137, 2)</f>
        <v>0</v>
      </c>
      <c r="K37" s="26"/>
      <c r="L37" s="3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</row>
    <row r="38" spans="1:31" s="2" customFormat="1" ht="7" customHeight="1">
      <c r="A38" s="26"/>
      <c r="B38" s="27"/>
      <c r="C38" s="26"/>
      <c r="D38" s="60"/>
      <c r="E38" s="60"/>
      <c r="F38" s="60"/>
      <c r="G38" s="60"/>
      <c r="H38" s="60"/>
      <c r="I38" s="60"/>
      <c r="J38" s="60"/>
      <c r="K38" s="60"/>
      <c r="L38" s="3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</row>
    <row r="39" spans="1:31" s="2" customFormat="1" ht="14.5" customHeight="1">
      <c r="A39" s="26"/>
      <c r="B39" s="27"/>
      <c r="C39" s="26"/>
      <c r="D39" s="26"/>
      <c r="E39" s="26"/>
      <c r="F39" s="30" t="s">
        <v>31</v>
      </c>
      <c r="G39" s="26"/>
      <c r="H39" s="26"/>
      <c r="I39" s="30" t="s">
        <v>30</v>
      </c>
      <c r="J39" s="30" t="s">
        <v>32</v>
      </c>
      <c r="K39" s="26"/>
      <c r="L39" s="3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</row>
    <row r="40" spans="1:31" s="2" customFormat="1" ht="14.5" customHeight="1">
      <c r="A40" s="26"/>
      <c r="B40" s="27"/>
      <c r="C40" s="26"/>
      <c r="D40" s="94" t="s">
        <v>33</v>
      </c>
      <c r="E40" s="23" t="s">
        <v>34</v>
      </c>
      <c r="F40" s="95">
        <f>ROUND((SUM(BE137:BE213)),  2)</f>
        <v>0</v>
      </c>
      <c r="G40" s="26"/>
      <c r="H40" s="26"/>
      <c r="I40" s="96">
        <v>0.2</v>
      </c>
      <c r="J40" s="95">
        <f>ROUND(((SUM(BE137:BE213))*I40),  2)</f>
        <v>0</v>
      </c>
      <c r="K40" s="26"/>
      <c r="L40" s="3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</row>
    <row r="41" spans="1:31" s="2" customFormat="1" ht="14.5" customHeight="1">
      <c r="A41" s="26"/>
      <c r="B41" s="27"/>
      <c r="C41" s="26"/>
      <c r="D41" s="26"/>
      <c r="E41" s="23" t="s">
        <v>35</v>
      </c>
      <c r="F41" s="95">
        <f>ROUND((SUM(BF137:BF213)),  2)</f>
        <v>0</v>
      </c>
      <c r="G41" s="26"/>
      <c r="H41" s="26"/>
      <c r="I41" s="96">
        <v>0.2</v>
      </c>
      <c r="J41" s="95">
        <f>ROUND(((SUM(BF137:BF213))*I41),  2)</f>
        <v>0</v>
      </c>
      <c r="K41" s="26"/>
      <c r="L41" s="3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</row>
    <row r="42" spans="1:31" s="2" customFormat="1" ht="14.5" hidden="1" customHeight="1">
      <c r="A42" s="26"/>
      <c r="B42" s="27"/>
      <c r="C42" s="26"/>
      <c r="D42" s="26"/>
      <c r="E42" s="23" t="s">
        <v>36</v>
      </c>
      <c r="F42" s="95">
        <f>ROUND((SUM(BG137:BG213)),  2)</f>
        <v>0</v>
      </c>
      <c r="G42" s="26"/>
      <c r="H42" s="26"/>
      <c r="I42" s="96">
        <v>0.2</v>
      </c>
      <c r="J42" s="95">
        <f>0</f>
        <v>0</v>
      </c>
      <c r="K42" s="26"/>
      <c r="L42" s="3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</row>
    <row r="43" spans="1:31" s="2" customFormat="1" ht="14.5" hidden="1" customHeight="1">
      <c r="A43" s="26"/>
      <c r="B43" s="27"/>
      <c r="C43" s="26"/>
      <c r="D43" s="26"/>
      <c r="E43" s="23" t="s">
        <v>37</v>
      </c>
      <c r="F43" s="95">
        <f>ROUND((SUM(BH137:BH213)),  2)</f>
        <v>0</v>
      </c>
      <c r="G43" s="26"/>
      <c r="H43" s="26"/>
      <c r="I43" s="96">
        <v>0.2</v>
      </c>
      <c r="J43" s="95">
        <f>0</f>
        <v>0</v>
      </c>
      <c r="K43" s="26"/>
      <c r="L43" s="3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</row>
    <row r="44" spans="1:31" s="2" customFormat="1" ht="14.5" hidden="1" customHeight="1">
      <c r="A44" s="26"/>
      <c r="B44" s="27"/>
      <c r="C44" s="26"/>
      <c r="D44" s="26"/>
      <c r="E44" s="23" t="s">
        <v>38</v>
      </c>
      <c r="F44" s="95">
        <f>ROUND((SUM(BI137:BI213)),  2)</f>
        <v>0</v>
      </c>
      <c r="G44" s="26"/>
      <c r="H44" s="26"/>
      <c r="I44" s="96">
        <v>0</v>
      </c>
      <c r="J44" s="95">
        <f>0</f>
        <v>0</v>
      </c>
      <c r="K44" s="26"/>
      <c r="L44" s="3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</row>
    <row r="45" spans="1:31" s="2" customFormat="1" ht="7" customHeight="1">
      <c r="A45" s="26"/>
      <c r="B45" s="27"/>
      <c r="C45" s="26"/>
      <c r="D45" s="26"/>
      <c r="E45" s="26"/>
      <c r="F45" s="26"/>
      <c r="G45" s="26"/>
      <c r="H45" s="26"/>
      <c r="I45" s="26"/>
      <c r="J45" s="26"/>
      <c r="K45" s="26"/>
      <c r="L45" s="36"/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6"/>
      <c r="AD45" s="26"/>
      <c r="AE45" s="26"/>
    </row>
    <row r="46" spans="1:31" s="2" customFormat="1" ht="25.25" customHeight="1">
      <c r="A46" s="26"/>
      <c r="B46" s="27"/>
      <c r="C46" s="97"/>
      <c r="D46" s="98" t="s">
        <v>39</v>
      </c>
      <c r="E46" s="54"/>
      <c r="F46" s="54"/>
      <c r="G46" s="99" t="s">
        <v>40</v>
      </c>
      <c r="H46" s="100" t="s">
        <v>41</v>
      </c>
      <c r="I46" s="54"/>
      <c r="J46" s="101">
        <f>SUM(J37:J44)</f>
        <v>0</v>
      </c>
      <c r="K46" s="102"/>
      <c r="L46" s="36"/>
      <c r="S46" s="26"/>
      <c r="T46" s="26"/>
      <c r="U46" s="26"/>
      <c r="V46" s="26"/>
      <c r="W46" s="26"/>
      <c r="X46" s="26"/>
      <c r="Y46" s="26"/>
      <c r="Z46" s="26"/>
      <c r="AA46" s="26"/>
      <c r="AB46" s="26"/>
      <c r="AC46" s="26"/>
      <c r="AD46" s="26"/>
      <c r="AE46" s="26"/>
    </row>
    <row r="47" spans="1:31" s="2" customFormat="1" ht="14.5" customHeight="1">
      <c r="A47" s="26"/>
      <c r="B47" s="27"/>
      <c r="C47" s="26"/>
      <c r="D47" s="26"/>
      <c r="E47" s="26"/>
      <c r="F47" s="26"/>
      <c r="G47" s="26"/>
      <c r="H47" s="26"/>
      <c r="I47" s="26"/>
      <c r="J47" s="26"/>
      <c r="K47" s="26"/>
      <c r="L47" s="3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</row>
    <row r="48" spans="1:31" s="1" customFormat="1" ht="14.5" customHeight="1">
      <c r="B48" s="17"/>
      <c r="L48" s="17"/>
    </row>
    <row r="49" spans="2:12" s="1" customFormat="1" ht="14.5" customHeight="1">
      <c r="B49" s="17"/>
      <c r="L49" s="17"/>
    </row>
    <row r="50" spans="2:12" s="1" customFormat="1" ht="14.5" customHeight="1">
      <c r="B50" s="17"/>
      <c r="L50" s="17"/>
    </row>
    <row r="51" spans="2:12" s="1" customFormat="1" ht="14.5" customHeight="1">
      <c r="B51" s="17"/>
      <c r="L51" s="17"/>
    </row>
    <row r="52" spans="2:12" s="1" customFormat="1" ht="14.5" customHeight="1">
      <c r="B52" s="17"/>
      <c r="L52" s="17"/>
    </row>
    <row r="53" spans="2:12" s="1" customFormat="1" ht="14.5" customHeight="1">
      <c r="B53" s="17"/>
      <c r="L53" s="17"/>
    </row>
    <row r="54" spans="2:12" s="1" customFormat="1" ht="14.5" customHeight="1">
      <c r="B54" s="17"/>
      <c r="L54" s="17"/>
    </row>
    <row r="55" spans="2:12" s="2" customFormat="1" ht="14.5" customHeight="1">
      <c r="B55" s="36"/>
      <c r="D55" s="37" t="s">
        <v>42</v>
      </c>
      <c r="E55" s="38"/>
      <c r="F55" s="38"/>
      <c r="G55" s="37" t="s">
        <v>43</v>
      </c>
      <c r="H55" s="38"/>
      <c r="I55" s="38"/>
      <c r="J55" s="38"/>
      <c r="K55" s="38"/>
      <c r="L55" s="36"/>
    </row>
    <row r="56" spans="2:12">
      <c r="B56" s="17"/>
      <c r="L56" s="17"/>
    </row>
    <row r="57" spans="2:12">
      <c r="B57" s="17"/>
      <c r="L57" s="17"/>
    </row>
    <row r="58" spans="2:12">
      <c r="B58" s="17"/>
      <c r="L58" s="17"/>
    </row>
    <row r="59" spans="2:12">
      <c r="B59" s="17"/>
      <c r="L59" s="17"/>
    </row>
    <row r="60" spans="2:12">
      <c r="B60" s="17"/>
      <c r="L60" s="17"/>
    </row>
    <row r="61" spans="2:12">
      <c r="B61" s="17"/>
      <c r="L61" s="17"/>
    </row>
    <row r="62" spans="2:12">
      <c r="B62" s="17"/>
      <c r="L62" s="17"/>
    </row>
    <row r="63" spans="2:12">
      <c r="B63" s="17"/>
      <c r="L63" s="17"/>
    </row>
    <row r="64" spans="2:12">
      <c r="B64" s="17"/>
      <c r="L64" s="17"/>
    </row>
    <row r="65" spans="1:31">
      <c r="B65" s="17"/>
      <c r="L65" s="17"/>
    </row>
    <row r="66" spans="1:31" s="2" customFormat="1" ht="13">
      <c r="A66" s="26"/>
      <c r="B66" s="27"/>
      <c r="C66" s="26"/>
      <c r="D66" s="39" t="s">
        <v>44</v>
      </c>
      <c r="E66" s="29"/>
      <c r="F66" s="103" t="s">
        <v>45</v>
      </c>
      <c r="G66" s="39" t="s">
        <v>44</v>
      </c>
      <c r="H66" s="29"/>
      <c r="I66" s="29"/>
      <c r="J66" s="104" t="s">
        <v>45</v>
      </c>
      <c r="K66" s="29"/>
      <c r="L66" s="36"/>
      <c r="S66" s="26"/>
      <c r="T66" s="26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</row>
    <row r="67" spans="1:31">
      <c r="B67" s="17"/>
      <c r="L67" s="17"/>
    </row>
    <row r="68" spans="1:31">
      <c r="B68" s="17"/>
      <c r="L68" s="17"/>
    </row>
    <row r="69" spans="1:31">
      <c r="B69" s="17"/>
      <c r="L69" s="17"/>
    </row>
    <row r="70" spans="1:31" s="2" customFormat="1" ht="13">
      <c r="A70" s="26"/>
      <c r="B70" s="27"/>
      <c r="C70" s="26"/>
      <c r="D70" s="37" t="s">
        <v>46</v>
      </c>
      <c r="E70" s="40"/>
      <c r="F70" s="40"/>
      <c r="G70" s="37" t="s">
        <v>47</v>
      </c>
      <c r="H70" s="40"/>
      <c r="I70" s="40"/>
      <c r="J70" s="40"/>
      <c r="K70" s="40"/>
      <c r="L70" s="3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6"/>
      <c r="AE70" s="26"/>
    </row>
    <row r="71" spans="1:31">
      <c r="B71" s="17"/>
      <c r="L71" s="17"/>
    </row>
    <row r="72" spans="1:31">
      <c r="B72" s="17"/>
      <c r="L72" s="17"/>
    </row>
    <row r="73" spans="1:31">
      <c r="B73" s="17"/>
      <c r="L73" s="17"/>
    </row>
    <row r="74" spans="1:31">
      <c r="B74" s="17"/>
      <c r="L74" s="17"/>
    </row>
    <row r="75" spans="1:31">
      <c r="B75" s="17"/>
      <c r="L75" s="17"/>
    </row>
    <row r="76" spans="1:31">
      <c r="B76" s="17"/>
      <c r="L76" s="17"/>
    </row>
    <row r="77" spans="1:31">
      <c r="B77" s="17"/>
      <c r="L77" s="17"/>
    </row>
    <row r="78" spans="1:31">
      <c r="B78" s="17"/>
      <c r="L78" s="17"/>
    </row>
    <row r="79" spans="1:31">
      <c r="B79" s="17"/>
      <c r="L79" s="17"/>
    </row>
    <row r="80" spans="1:31">
      <c r="B80" s="17"/>
      <c r="L80" s="17"/>
    </row>
    <row r="81" spans="1:31" s="2" customFormat="1" ht="13">
      <c r="A81" s="26"/>
      <c r="B81" s="27"/>
      <c r="C81" s="26"/>
      <c r="D81" s="39" t="s">
        <v>44</v>
      </c>
      <c r="E81" s="29"/>
      <c r="F81" s="103" t="s">
        <v>45</v>
      </c>
      <c r="G81" s="39" t="s">
        <v>44</v>
      </c>
      <c r="H81" s="29"/>
      <c r="I81" s="29"/>
      <c r="J81" s="104" t="s">
        <v>45</v>
      </c>
      <c r="K81" s="29"/>
      <c r="L81" s="3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</row>
    <row r="82" spans="1:31" s="2" customFormat="1" ht="14.5" customHeight="1">
      <c r="A82" s="26"/>
      <c r="B82" s="41"/>
      <c r="C82" s="42"/>
      <c r="D82" s="42"/>
      <c r="E82" s="42"/>
      <c r="F82" s="42"/>
      <c r="G82" s="42"/>
      <c r="H82" s="42"/>
      <c r="I82" s="42"/>
      <c r="J82" s="42"/>
      <c r="K82" s="42"/>
      <c r="L82" s="3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</row>
    <row r="86" spans="1:31" s="2" customFormat="1" ht="7" customHeight="1">
      <c r="A86" s="26"/>
      <c r="B86" s="43"/>
      <c r="C86" s="44"/>
      <c r="D86" s="44"/>
      <c r="E86" s="44"/>
      <c r="F86" s="44"/>
      <c r="G86" s="44"/>
      <c r="H86" s="44"/>
      <c r="I86" s="44"/>
      <c r="J86" s="44"/>
      <c r="K86" s="44"/>
      <c r="L86" s="3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</row>
    <row r="87" spans="1:31" s="2" customFormat="1" ht="25" customHeight="1">
      <c r="A87" s="26"/>
      <c r="B87" s="27"/>
      <c r="C87" s="18" t="s">
        <v>89</v>
      </c>
      <c r="D87" s="26"/>
      <c r="E87" s="26"/>
      <c r="F87" s="26"/>
      <c r="G87" s="26"/>
      <c r="H87" s="26"/>
      <c r="I87" s="26"/>
      <c r="J87" s="26"/>
      <c r="K87" s="26"/>
      <c r="L87" s="3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</row>
    <row r="88" spans="1:31" s="2" customFormat="1" ht="7" customHeight="1">
      <c r="A88" s="26"/>
      <c r="B88" s="27"/>
      <c r="C88" s="26"/>
      <c r="D88" s="26"/>
      <c r="E88" s="26"/>
      <c r="F88" s="26"/>
      <c r="G88" s="26"/>
      <c r="H88" s="26"/>
      <c r="I88" s="26"/>
      <c r="J88" s="26"/>
      <c r="K88" s="26"/>
      <c r="L88" s="36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</row>
    <row r="89" spans="1:31" s="2" customFormat="1" ht="12" customHeight="1">
      <c r="A89" s="26"/>
      <c r="B89" s="27"/>
      <c r="C89" s="23" t="s">
        <v>13</v>
      </c>
      <c r="D89" s="26"/>
      <c r="E89" s="26"/>
      <c r="F89" s="26"/>
      <c r="G89" s="26"/>
      <c r="H89" s="26"/>
      <c r="I89" s="26"/>
      <c r="J89" s="26"/>
      <c r="K89" s="26"/>
      <c r="L89" s="3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</row>
    <row r="90" spans="1:31" s="2" customFormat="1" ht="16.5" customHeight="1">
      <c r="A90" s="26"/>
      <c r="B90" s="27"/>
      <c r="C90" s="26"/>
      <c r="D90" s="26"/>
      <c r="E90" s="214" t="str">
        <f>E12</f>
        <v>ZLH Plus Hronec - zateplenie strechy - objekt 04 Formovňa</v>
      </c>
      <c r="F90" s="215"/>
      <c r="G90" s="215"/>
      <c r="H90" s="215"/>
      <c r="I90" s="26"/>
      <c r="J90" s="26"/>
      <c r="K90" s="26"/>
      <c r="L90" s="36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</row>
    <row r="91" spans="1:31" s="1" customFormat="1" ht="12" customHeight="1">
      <c r="B91" s="17"/>
      <c r="C91" s="23" t="s">
        <v>85</v>
      </c>
      <c r="L91" s="17"/>
    </row>
    <row r="92" spans="1:31" s="2" customFormat="1" ht="16.5" customHeight="1">
      <c r="A92" s="26"/>
      <c r="B92" s="27"/>
      <c r="C92" s="26"/>
      <c r="D92" s="26"/>
      <c r="E92" s="214" t="s">
        <v>86</v>
      </c>
      <c r="F92" s="213"/>
      <c r="G92" s="213"/>
      <c r="H92" s="213"/>
      <c r="I92" s="26"/>
      <c r="J92" s="26"/>
      <c r="K92" s="26"/>
      <c r="L92" s="36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6"/>
    </row>
    <row r="93" spans="1:31" s="2" customFormat="1" ht="12" customHeight="1">
      <c r="A93" s="26"/>
      <c r="B93" s="27"/>
      <c r="C93" s="23" t="s">
        <v>87</v>
      </c>
      <c r="D93" s="26"/>
      <c r="E93" s="26"/>
      <c r="F93" s="26"/>
      <c r="G93" s="26"/>
      <c r="H93" s="26"/>
      <c r="I93" s="26"/>
      <c r="J93" s="26"/>
      <c r="K93" s="26"/>
      <c r="L93" s="36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</row>
    <row r="94" spans="1:31" s="2" customFormat="1" ht="16.5" customHeight="1">
      <c r="A94" s="26"/>
      <c r="B94" s="27"/>
      <c r="C94" s="26"/>
      <c r="D94" s="26"/>
      <c r="E94" s="204" t="str">
        <f>E16</f>
        <v>01b - Architektonicko-stavebná časť, uzemnenie a bleskozvod</v>
      </c>
      <c r="F94" s="213"/>
      <c r="G94" s="213"/>
      <c r="H94" s="213"/>
      <c r="I94" s="26"/>
      <c r="J94" s="26"/>
      <c r="K94" s="26"/>
      <c r="L94" s="36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</row>
    <row r="95" spans="1:31" s="2" customFormat="1" ht="7" customHeight="1">
      <c r="A95" s="26"/>
      <c r="B95" s="27"/>
      <c r="C95" s="26"/>
      <c r="D95" s="26"/>
      <c r="E95" s="26"/>
      <c r="F95" s="26"/>
      <c r="G95" s="26"/>
      <c r="H95" s="26"/>
      <c r="I95" s="26"/>
      <c r="J95" s="26"/>
      <c r="K95" s="26"/>
      <c r="L95" s="36"/>
      <c r="S95" s="26"/>
      <c r="T95" s="26"/>
      <c r="U95" s="26"/>
      <c r="V95" s="26"/>
      <c r="W95" s="26"/>
      <c r="X95" s="26"/>
      <c r="Y95" s="26"/>
      <c r="Z95" s="26"/>
      <c r="AA95" s="26"/>
      <c r="AB95" s="26"/>
      <c r="AC95" s="26"/>
      <c r="AD95" s="26"/>
      <c r="AE95" s="26"/>
    </row>
    <row r="96" spans="1:31" s="2" customFormat="1" ht="12" customHeight="1">
      <c r="A96" s="26"/>
      <c r="B96" s="27"/>
      <c r="C96" s="23" t="s">
        <v>17</v>
      </c>
      <c r="D96" s="26"/>
      <c r="E96" s="26"/>
      <c r="F96" s="21" t="str">
        <f>F19</f>
        <v xml:space="preserve"> </v>
      </c>
      <c r="G96" s="26"/>
      <c r="H96" s="26"/>
      <c r="I96" s="23" t="s">
        <v>19</v>
      </c>
      <c r="J96" s="49">
        <f>IF(J19="","",J19)</f>
        <v>44167</v>
      </c>
      <c r="K96" s="26"/>
      <c r="L96" s="36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</row>
    <row r="97" spans="1:47" s="2" customFormat="1" ht="7" customHeight="1">
      <c r="A97" s="26"/>
      <c r="B97" s="27"/>
      <c r="C97" s="26"/>
      <c r="D97" s="26"/>
      <c r="E97" s="26"/>
      <c r="F97" s="26"/>
      <c r="G97" s="26"/>
      <c r="H97" s="26"/>
      <c r="I97" s="26"/>
      <c r="J97" s="26"/>
      <c r="K97" s="26"/>
      <c r="L97" s="36"/>
      <c r="S97" s="26"/>
      <c r="T97" s="26"/>
      <c r="U97" s="26"/>
      <c r="V97" s="26"/>
      <c r="W97" s="26"/>
      <c r="X97" s="26"/>
      <c r="Y97" s="26"/>
      <c r="Z97" s="26"/>
      <c r="AA97" s="26"/>
      <c r="AB97" s="26"/>
      <c r="AC97" s="26"/>
      <c r="AD97" s="26"/>
      <c r="AE97" s="26"/>
    </row>
    <row r="98" spans="1:47" s="2" customFormat="1" ht="15.25" customHeight="1">
      <c r="A98" s="26"/>
      <c r="B98" s="27"/>
      <c r="C98" s="23" t="s">
        <v>21</v>
      </c>
      <c r="D98" s="26"/>
      <c r="E98" s="26"/>
      <c r="F98" s="21" t="str">
        <f>E22</f>
        <v xml:space="preserve"> </v>
      </c>
      <c r="G98" s="26"/>
      <c r="H98" s="26"/>
      <c r="I98" s="23" t="s">
        <v>25</v>
      </c>
      <c r="J98" s="24" t="str">
        <f>E28</f>
        <v xml:space="preserve"> </v>
      </c>
      <c r="K98" s="26"/>
      <c r="L98" s="36"/>
      <c r="S98" s="26"/>
      <c r="T98" s="26"/>
      <c r="U98" s="26"/>
      <c r="V98" s="26"/>
      <c r="W98" s="26"/>
      <c r="X98" s="26"/>
      <c r="Y98" s="26"/>
      <c r="Z98" s="26"/>
      <c r="AA98" s="26"/>
      <c r="AB98" s="26"/>
      <c r="AC98" s="26"/>
      <c r="AD98" s="26"/>
      <c r="AE98" s="26"/>
    </row>
    <row r="99" spans="1:47" s="2" customFormat="1" ht="15.25" customHeight="1">
      <c r="A99" s="26"/>
      <c r="B99" s="27"/>
      <c r="C99" s="23" t="s">
        <v>24</v>
      </c>
      <c r="D99" s="26"/>
      <c r="E99" s="26"/>
      <c r="F99" s="21" t="str">
        <f>IF(E25="","",E25)</f>
        <v xml:space="preserve"> </v>
      </c>
      <c r="G99" s="26"/>
      <c r="H99" s="26"/>
      <c r="I99" s="23" t="s">
        <v>27</v>
      </c>
      <c r="J99" s="24" t="str">
        <f>E31</f>
        <v xml:space="preserve"> </v>
      </c>
      <c r="K99" s="26"/>
      <c r="L99" s="36"/>
      <c r="S99" s="26"/>
      <c r="T99" s="26"/>
      <c r="U99" s="26"/>
      <c r="V99" s="26"/>
      <c r="W99" s="26"/>
      <c r="X99" s="26"/>
      <c r="Y99" s="26"/>
      <c r="Z99" s="26"/>
      <c r="AA99" s="26"/>
      <c r="AB99" s="26"/>
      <c r="AC99" s="26"/>
      <c r="AD99" s="26"/>
      <c r="AE99" s="26"/>
    </row>
    <row r="100" spans="1:47" s="2" customFormat="1" ht="10.25" customHeight="1">
      <c r="A100" s="26"/>
      <c r="B100" s="27"/>
      <c r="C100" s="26"/>
      <c r="D100" s="26"/>
      <c r="E100" s="26"/>
      <c r="F100" s="26"/>
      <c r="G100" s="26"/>
      <c r="H100" s="26"/>
      <c r="I100" s="26"/>
      <c r="J100" s="26"/>
      <c r="K100" s="26"/>
      <c r="L100" s="36"/>
      <c r="S100" s="26"/>
      <c r="T100" s="26"/>
      <c r="U100" s="26"/>
      <c r="V100" s="26"/>
      <c r="W100" s="26"/>
      <c r="X100" s="26"/>
      <c r="Y100" s="26"/>
      <c r="Z100" s="26"/>
      <c r="AA100" s="26"/>
      <c r="AB100" s="26"/>
      <c r="AC100" s="26"/>
      <c r="AD100" s="26"/>
      <c r="AE100" s="26"/>
    </row>
    <row r="101" spans="1:47" s="2" customFormat="1" ht="29.25" customHeight="1">
      <c r="A101" s="26"/>
      <c r="B101" s="27"/>
      <c r="C101" s="105" t="s">
        <v>90</v>
      </c>
      <c r="D101" s="97"/>
      <c r="E101" s="97"/>
      <c r="F101" s="97"/>
      <c r="G101" s="97"/>
      <c r="H101" s="97"/>
      <c r="I101" s="97"/>
      <c r="J101" s="106" t="s">
        <v>91</v>
      </c>
      <c r="K101" s="97"/>
      <c r="L101" s="36"/>
      <c r="S101" s="26"/>
      <c r="T101" s="26"/>
      <c r="U101" s="26"/>
      <c r="V101" s="26"/>
      <c r="W101" s="26"/>
      <c r="X101" s="26"/>
      <c r="Y101" s="26"/>
      <c r="Z101" s="26"/>
      <c r="AA101" s="26"/>
      <c r="AB101" s="26"/>
      <c r="AC101" s="26"/>
      <c r="AD101" s="26"/>
      <c r="AE101" s="26"/>
    </row>
    <row r="102" spans="1:47" s="2" customFormat="1" ht="10.25" customHeight="1">
      <c r="A102" s="26"/>
      <c r="B102" s="27"/>
      <c r="C102" s="26"/>
      <c r="D102" s="26"/>
      <c r="E102" s="26"/>
      <c r="F102" s="26"/>
      <c r="G102" s="26"/>
      <c r="H102" s="26"/>
      <c r="I102" s="26"/>
      <c r="J102" s="26"/>
      <c r="K102" s="26"/>
      <c r="L102" s="36"/>
      <c r="S102" s="26"/>
      <c r="T102" s="26"/>
      <c r="U102" s="26"/>
      <c r="V102" s="26"/>
      <c r="W102" s="26"/>
      <c r="X102" s="26"/>
      <c r="Y102" s="26"/>
      <c r="Z102" s="26"/>
      <c r="AA102" s="26"/>
      <c r="AB102" s="26"/>
      <c r="AC102" s="26"/>
      <c r="AD102" s="26"/>
      <c r="AE102" s="26"/>
    </row>
    <row r="103" spans="1:47" s="2" customFormat="1" ht="23" customHeight="1">
      <c r="A103" s="26"/>
      <c r="B103" s="27"/>
      <c r="C103" s="107" t="s">
        <v>92</v>
      </c>
      <c r="D103" s="26"/>
      <c r="E103" s="26"/>
      <c r="F103" s="26"/>
      <c r="G103" s="26"/>
      <c r="H103" s="26"/>
      <c r="I103" s="26"/>
      <c r="J103" s="65">
        <f>J137</f>
        <v>0</v>
      </c>
      <c r="K103" s="26"/>
      <c r="L103" s="36"/>
      <c r="S103" s="26"/>
      <c r="T103" s="26"/>
      <c r="U103" s="26"/>
      <c r="V103" s="26"/>
      <c r="W103" s="26"/>
      <c r="X103" s="26"/>
      <c r="Y103" s="26"/>
      <c r="Z103" s="26"/>
      <c r="AA103" s="26"/>
      <c r="AB103" s="26"/>
      <c r="AC103" s="26"/>
      <c r="AD103" s="26"/>
      <c r="AE103" s="26"/>
      <c r="AU103" s="14" t="s">
        <v>93</v>
      </c>
    </row>
    <row r="104" spans="1:47" s="9" customFormat="1" ht="25" customHeight="1">
      <c r="B104" s="108"/>
      <c r="D104" s="109" t="s">
        <v>94</v>
      </c>
      <c r="E104" s="110"/>
      <c r="F104" s="110"/>
      <c r="G104" s="110"/>
      <c r="H104" s="110"/>
      <c r="I104" s="110"/>
      <c r="J104" s="111">
        <f>J138</f>
        <v>0</v>
      </c>
      <c r="L104" s="108"/>
    </row>
    <row r="105" spans="1:47" s="10" customFormat="1" ht="20" customHeight="1">
      <c r="B105" s="112"/>
      <c r="D105" s="113" t="s">
        <v>95</v>
      </c>
      <c r="E105" s="114"/>
      <c r="F105" s="114"/>
      <c r="G105" s="114"/>
      <c r="H105" s="114"/>
      <c r="I105" s="114"/>
      <c r="J105" s="115">
        <f>J139</f>
        <v>0</v>
      </c>
      <c r="L105" s="112"/>
    </row>
    <row r="106" spans="1:47" s="10" customFormat="1" ht="20" customHeight="1">
      <c r="B106" s="112"/>
      <c r="D106" s="113" t="s">
        <v>96</v>
      </c>
      <c r="E106" s="114"/>
      <c r="F106" s="114"/>
      <c r="G106" s="114"/>
      <c r="H106" s="114"/>
      <c r="I106" s="114"/>
      <c r="J106" s="115">
        <f>J141</f>
        <v>0</v>
      </c>
      <c r="L106" s="112"/>
    </row>
    <row r="107" spans="1:47" s="10" customFormat="1" ht="20" customHeight="1">
      <c r="B107" s="112"/>
      <c r="D107" s="113" t="s">
        <v>97</v>
      </c>
      <c r="E107" s="114"/>
      <c r="F107" s="114"/>
      <c r="G107" s="114"/>
      <c r="H107" s="114"/>
      <c r="I107" s="114"/>
      <c r="J107" s="115">
        <f>J160</f>
        <v>0</v>
      </c>
      <c r="L107" s="112"/>
    </row>
    <row r="108" spans="1:47" s="9" customFormat="1" ht="25" customHeight="1">
      <c r="B108" s="108"/>
      <c r="D108" s="109" t="s">
        <v>98</v>
      </c>
      <c r="E108" s="110"/>
      <c r="F108" s="110"/>
      <c r="G108" s="110"/>
      <c r="H108" s="110"/>
      <c r="I108" s="110"/>
      <c r="J108" s="111">
        <f>J162</f>
        <v>0</v>
      </c>
      <c r="L108" s="108"/>
    </row>
    <row r="109" spans="1:47" s="10" customFormat="1" ht="20" customHeight="1">
      <c r="B109" s="112"/>
      <c r="D109" s="113" t="s">
        <v>99</v>
      </c>
      <c r="E109" s="114"/>
      <c r="F109" s="114"/>
      <c r="G109" s="114"/>
      <c r="H109" s="114"/>
      <c r="I109" s="114"/>
      <c r="J109" s="115">
        <f>J163</f>
        <v>0</v>
      </c>
      <c r="L109" s="112"/>
    </row>
    <row r="110" spans="1:47" s="10" customFormat="1" ht="20" customHeight="1">
      <c r="B110" s="112"/>
      <c r="D110" s="113" t="s">
        <v>100</v>
      </c>
      <c r="E110" s="114"/>
      <c r="F110" s="114"/>
      <c r="G110" s="114"/>
      <c r="H110" s="114"/>
      <c r="I110" s="114"/>
      <c r="J110" s="115">
        <f>J172</f>
        <v>0</v>
      </c>
      <c r="L110" s="112"/>
    </row>
    <row r="111" spans="1:47" s="10" customFormat="1" ht="20" customHeight="1">
      <c r="B111" s="112"/>
      <c r="D111" s="113" t="s">
        <v>101</v>
      </c>
      <c r="E111" s="114"/>
      <c r="F111" s="114"/>
      <c r="G111" s="114"/>
      <c r="H111" s="114"/>
      <c r="I111" s="114"/>
      <c r="J111" s="115">
        <f>J175</f>
        <v>0</v>
      </c>
      <c r="L111" s="112"/>
    </row>
    <row r="112" spans="1:47" s="10" customFormat="1" ht="20" customHeight="1">
      <c r="B112" s="112"/>
      <c r="D112" s="113" t="s">
        <v>102</v>
      </c>
      <c r="E112" s="114"/>
      <c r="F112" s="114"/>
      <c r="G112" s="114"/>
      <c r="H112" s="114"/>
      <c r="I112" s="114"/>
      <c r="J112" s="115">
        <f>J189</f>
        <v>0</v>
      </c>
      <c r="L112" s="112"/>
    </row>
    <row r="113" spans="1:31" s="9" customFormat="1" ht="25" customHeight="1">
      <c r="B113" s="108"/>
      <c r="D113" s="109" t="s">
        <v>103</v>
      </c>
      <c r="E113" s="110"/>
      <c r="F113" s="110"/>
      <c r="G113" s="110"/>
      <c r="H113" s="110"/>
      <c r="I113" s="110"/>
      <c r="J113" s="111">
        <f>J204</f>
        <v>0</v>
      </c>
      <c r="L113" s="108"/>
    </row>
    <row r="114" spans="1:31" s="10" customFormat="1" ht="20" customHeight="1">
      <c r="B114" s="112"/>
      <c r="D114" s="113" t="s">
        <v>104</v>
      </c>
      <c r="E114" s="114"/>
      <c r="F114" s="114"/>
      <c r="G114" s="114"/>
      <c r="H114" s="114"/>
      <c r="I114" s="114"/>
      <c r="J114" s="115">
        <f>J205</f>
        <v>0</v>
      </c>
      <c r="L114" s="112"/>
    </row>
    <row r="115" spans="1:31" s="9" customFormat="1" ht="25" customHeight="1">
      <c r="B115" s="108"/>
      <c r="D115" s="109" t="s">
        <v>105</v>
      </c>
      <c r="E115" s="110"/>
      <c r="F115" s="110"/>
      <c r="G115" s="110"/>
      <c r="H115" s="110"/>
      <c r="I115" s="110"/>
      <c r="J115" s="111">
        <f>J211</f>
        <v>0</v>
      </c>
      <c r="L115" s="108"/>
    </row>
    <row r="116" spans="1:31" s="2" customFormat="1" ht="21.75" customHeight="1">
      <c r="A116" s="26"/>
      <c r="B116" s="27"/>
      <c r="C116" s="26"/>
      <c r="D116" s="26"/>
      <c r="E116" s="26"/>
      <c r="F116" s="26"/>
      <c r="G116" s="26"/>
      <c r="H116" s="26"/>
      <c r="I116" s="26"/>
      <c r="J116" s="26"/>
      <c r="K116" s="26"/>
      <c r="L116" s="36"/>
      <c r="S116" s="26"/>
      <c r="T116" s="26"/>
      <c r="U116" s="26"/>
      <c r="V116" s="26"/>
      <c r="W116" s="26"/>
      <c r="X116" s="26"/>
      <c r="Y116" s="26"/>
      <c r="Z116" s="26"/>
      <c r="AA116" s="26"/>
      <c r="AB116" s="26"/>
      <c r="AC116" s="26"/>
      <c r="AD116" s="26"/>
      <c r="AE116" s="26"/>
    </row>
    <row r="117" spans="1:31" s="2" customFormat="1" ht="7" customHeight="1">
      <c r="A117" s="26"/>
      <c r="B117" s="41"/>
      <c r="C117" s="42"/>
      <c r="D117" s="42"/>
      <c r="E117" s="42"/>
      <c r="F117" s="42"/>
      <c r="G117" s="42"/>
      <c r="H117" s="42"/>
      <c r="I117" s="42"/>
      <c r="J117" s="42"/>
      <c r="K117" s="42"/>
      <c r="L117" s="36"/>
      <c r="S117" s="26"/>
      <c r="T117" s="26"/>
      <c r="U117" s="26"/>
      <c r="V117" s="26"/>
      <c r="W117" s="26"/>
      <c r="X117" s="26"/>
      <c r="Y117" s="26"/>
      <c r="Z117" s="26"/>
      <c r="AA117" s="26"/>
      <c r="AB117" s="26"/>
      <c r="AC117" s="26"/>
      <c r="AD117" s="26"/>
      <c r="AE117" s="26"/>
    </row>
    <row r="121" spans="1:31" s="2" customFormat="1" ht="7" customHeight="1">
      <c r="A121" s="26"/>
      <c r="B121" s="43"/>
      <c r="C121" s="44"/>
      <c r="D121" s="44"/>
      <c r="E121" s="44"/>
      <c r="F121" s="44"/>
      <c r="G121" s="44"/>
      <c r="H121" s="44"/>
      <c r="I121" s="44"/>
      <c r="J121" s="44"/>
      <c r="K121" s="44"/>
      <c r="L121" s="36"/>
      <c r="S121" s="26"/>
      <c r="T121" s="26"/>
      <c r="U121" s="26"/>
      <c r="V121" s="26"/>
      <c r="W121" s="26"/>
      <c r="X121" s="26"/>
      <c r="Y121" s="26"/>
      <c r="Z121" s="26"/>
      <c r="AA121" s="26"/>
      <c r="AB121" s="26"/>
      <c r="AC121" s="26"/>
      <c r="AD121" s="26"/>
      <c r="AE121" s="26"/>
    </row>
    <row r="122" spans="1:31" s="2" customFormat="1" ht="25" customHeight="1">
      <c r="A122" s="26"/>
      <c r="B122" s="27"/>
      <c r="C122" s="18" t="s">
        <v>106</v>
      </c>
      <c r="D122" s="26"/>
      <c r="E122" s="26"/>
      <c r="F122" s="26"/>
      <c r="G122" s="26"/>
      <c r="H122" s="26"/>
      <c r="I122" s="26"/>
      <c r="J122" s="26"/>
      <c r="K122" s="26"/>
      <c r="L122" s="36"/>
      <c r="S122" s="26"/>
      <c r="T122" s="26"/>
      <c r="U122" s="26"/>
      <c r="V122" s="26"/>
      <c r="W122" s="26"/>
      <c r="X122" s="26"/>
      <c r="Y122" s="26"/>
      <c r="Z122" s="26"/>
      <c r="AA122" s="26"/>
      <c r="AB122" s="26"/>
      <c r="AC122" s="26"/>
      <c r="AD122" s="26"/>
      <c r="AE122" s="26"/>
    </row>
    <row r="123" spans="1:31" s="2" customFormat="1" ht="7" customHeight="1">
      <c r="A123" s="26"/>
      <c r="B123" s="27"/>
      <c r="C123" s="26"/>
      <c r="D123" s="26"/>
      <c r="E123" s="26"/>
      <c r="F123" s="26"/>
      <c r="G123" s="26"/>
      <c r="H123" s="26"/>
      <c r="I123" s="26"/>
      <c r="J123" s="26"/>
      <c r="K123" s="26"/>
      <c r="L123" s="36"/>
      <c r="S123" s="26"/>
      <c r="T123" s="26"/>
      <c r="U123" s="26"/>
      <c r="V123" s="26"/>
      <c r="W123" s="26"/>
      <c r="X123" s="26"/>
      <c r="Y123" s="26"/>
      <c r="Z123" s="26"/>
      <c r="AA123" s="26"/>
      <c r="AB123" s="26"/>
      <c r="AC123" s="26"/>
      <c r="AD123" s="26"/>
      <c r="AE123" s="26"/>
    </row>
    <row r="124" spans="1:31" s="2" customFormat="1" ht="12" customHeight="1">
      <c r="A124" s="26"/>
      <c r="B124" s="27"/>
      <c r="C124" s="23" t="s">
        <v>13</v>
      </c>
      <c r="D124" s="26"/>
      <c r="E124" s="26"/>
      <c r="F124" s="26"/>
      <c r="G124" s="26"/>
      <c r="H124" s="26"/>
      <c r="I124" s="26"/>
      <c r="J124" s="26"/>
      <c r="K124" s="26"/>
      <c r="L124" s="36"/>
      <c r="S124" s="26"/>
      <c r="T124" s="26"/>
      <c r="U124" s="26"/>
      <c r="V124" s="26"/>
      <c r="W124" s="26"/>
      <c r="X124" s="26"/>
      <c r="Y124" s="26"/>
      <c r="Z124" s="26"/>
      <c r="AA124" s="26"/>
      <c r="AB124" s="26"/>
      <c r="AC124" s="26"/>
      <c r="AD124" s="26"/>
      <c r="AE124" s="26"/>
    </row>
    <row r="125" spans="1:31" s="2" customFormat="1" ht="16.5" customHeight="1">
      <c r="A125" s="26"/>
      <c r="B125" s="27"/>
      <c r="C125" s="26"/>
      <c r="D125" s="26"/>
      <c r="E125" s="214" t="str">
        <f>E12</f>
        <v>ZLH Plus Hronec - zateplenie strechy - objekt 04 Formovňa</v>
      </c>
      <c r="F125" s="215"/>
      <c r="G125" s="215"/>
      <c r="H125" s="215"/>
      <c r="I125" s="26"/>
      <c r="J125" s="26"/>
      <c r="K125" s="26"/>
      <c r="L125" s="36"/>
      <c r="S125" s="26"/>
      <c r="T125" s="26"/>
      <c r="U125" s="26"/>
      <c r="V125" s="26"/>
      <c r="W125" s="26"/>
      <c r="X125" s="26"/>
      <c r="Y125" s="26"/>
      <c r="Z125" s="26"/>
      <c r="AA125" s="26"/>
      <c r="AB125" s="26"/>
      <c r="AC125" s="26"/>
      <c r="AD125" s="26"/>
      <c r="AE125" s="26"/>
    </row>
    <row r="126" spans="1:31" s="1" customFormat="1" ht="12" customHeight="1">
      <c r="B126" s="17"/>
      <c r="C126" s="23" t="s">
        <v>85</v>
      </c>
      <c r="L126" s="17"/>
    </row>
    <row r="127" spans="1:31" s="2" customFormat="1" ht="16.5" customHeight="1">
      <c r="A127" s="26"/>
      <c r="B127" s="27"/>
      <c r="C127" s="26"/>
      <c r="D127" s="26"/>
      <c r="E127" s="214" t="s">
        <v>86</v>
      </c>
      <c r="F127" s="213"/>
      <c r="G127" s="213"/>
      <c r="H127" s="213"/>
      <c r="I127" s="26"/>
      <c r="J127" s="26"/>
      <c r="K127" s="26"/>
      <c r="L127" s="36"/>
      <c r="S127" s="26"/>
      <c r="T127" s="26"/>
      <c r="U127" s="26"/>
      <c r="V127" s="26"/>
      <c r="W127" s="26"/>
      <c r="X127" s="26"/>
      <c r="Y127" s="26"/>
      <c r="Z127" s="26"/>
      <c r="AA127" s="26"/>
      <c r="AB127" s="26"/>
      <c r="AC127" s="26"/>
      <c r="AD127" s="26"/>
      <c r="AE127" s="26"/>
    </row>
    <row r="128" spans="1:31" s="2" customFormat="1" ht="12" customHeight="1">
      <c r="A128" s="26"/>
      <c r="B128" s="27"/>
      <c r="C128" s="23" t="s">
        <v>87</v>
      </c>
      <c r="D128" s="26"/>
      <c r="E128" s="26"/>
      <c r="F128" s="26"/>
      <c r="G128" s="26"/>
      <c r="H128" s="26"/>
      <c r="I128" s="26"/>
      <c r="J128" s="26"/>
      <c r="K128" s="26"/>
      <c r="L128" s="36"/>
      <c r="S128" s="26"/>
      <c r="T128" s="26"/>
      <c r="U128" s="26"/>
      <c r="V128" s="26"/>
      <c r="W128" s="26"/>
      <c r="X128" s="26"/>
      <c r="Y128" s="26"/>
      <c r="Z128" s="26"/>
      <c r="AA128" s="26"/>
      <c r="AB128" s="26"/>
      <c r="AC128" s="26"/>
      <c r="AD128" s="26"/>
      <c r="AE128" s="26"/>
    </row>
    <row r="129" spans="1:65" s="2" customFormat="1" ht="16.5" customHeight="1">
      <c r="A129" s="26"/>
      <c r="B129" s="27"/>
      <c r="C129" s="26"/>
      <c r="D129" s="26"/>
      <c r="E129" s="204" t="str">
        <f>E16</f>
        <v>01b - Architektonicko-stavebná časť, uzemnenie a bleskozvod</v>
      </c>
      <c r="F129" s="213"/>
      <c r="G129" s="213"/>
      <c r="H129" s="213"/>
      <c r="I129" s="26"/>
      <c r="J129" s="26"/>
      <c r="K129" s="26"/>
      <c r="L129" s="36"/>
      <c r="S129" s="26"/>
      <c r="T129" s="26"/>
      <c r="U129" s="26"/>
      <c r="V129" s="26"/>
      <c r="W129" s="26"/>
      <c r="X129" s="26"/>
      <c r="Y129" s="26"/>
      <c r="Z129" s="26"/>
      <c r="AA129" s="26"/>
      <c r="AB129" s="26"/>
      <c r="AC129" s="26"/>
      <c r="AD129" s="26"/>
      <c r="AE129" s="26"/>
    </row>
    <row r="130" spans="1:65" s="2" customFormat="1" ht="7" customHeight="1">
      <c r="A130" s="26"/>
      <c r="B130" s="27"/>
      <c r="C130" s="26"/>
      <c r="D130" s="26"/>
      <c r="E130" s="26"/>
      <c r="F130" s="26"/>
      <c r="G130" s="26"/>
      <c r="H130" s="26"/>
      <c r="I130" s="26"/>
      <c r="J130" s="26"/>
      <c r="K130" s="26"/>
      <c r="L130" s="36"/>
      <c r="S130" s="26"/>
      <c r="T130" s="26"/>
      <c r="U130" s="26"/>
      <c r="V130" s="26"/>
      <c r="W130" s="26"/>
      <c r="X130" s="26"/>
      <c r="Y130" s="26"/>
      <c r="Z130" s="26"/>
      <c r="AA130" s="26"/>
      <c r="AB130" s="26"/>
      <c r="AC130" s="26"/>
      <c r="AD130" s="26"/>
      <c r="AE130" s="26"/>
    </row>
    <row r="131" spans="1:65" s="2" customFormat="1" ht="12" customHeight="1">
      <c r="A131" s="26"/>
      <c r="B131" s="27"/>
      <c r="C131" s="23" t="s">
        <v>17</v>
      </c>
      <c r="D131" s="26"/>
      <c r="E131" s="26"/>
      <c r="F131" s="21" t="str">
        <f>F19</f>
        <v xml:space="preserve"> </v>
      </c>
      <c r="G131" s="26"/>
      <c r="H131" s="26"/>
      <c r="I131" s="23" t="s">
        <v>19</v>
      </c>
      <c r="J131" s="49">
        <f>IF(J19="","",J19)</f>
        <v>44167</v>
      </c>
      <c r="K131" s="26"/>
      <c r="L131" s="36"/>
      <c r="S131" s="26"/>
      <c r="T131" s="26"/>
      <c r="U131" s="26"/>
      <c r="V131" s="26"/>
      <c r="W131" s="26"/>
      <c r="X131" s="26"/>
      <c r="Y131" s="26"/>
      <c r="Z131" s="26"/>
      <c r="AA131" s="26"/>
      <c r="AB131" s="26"/>
      <c r="AC131" s="26"/>
      <c r="AD131" s="26"/>
      <c r="AE131" s="26"/>
    </row>
    <row r="132" spans="1:65" s="2" customFormat="1" ht="7" customHeight="1">
      <c r="A132" s="26"/>
      <c r="B132" s="27"/>
      <c r="C132" s="26"/>
      <c r="D132" s="26"/>
      <c r="E132" s="26"/>
      <c r="F132" s="26"/>
      <c r="G132" s="26"/>
      <c r="H132" s="26"/>
      <c r="I132" s="26"/>
      <c r="J132" s="26"/>
      <c r="K132" s="26"/>
      <c r="L132" s="36"/>
      <c r="S132" s="26"/>
      <c r="T132" s="26"/>
      <c r="U132" s="26"/>
      <c r="V132" s="26"/>
      <c r="W132" s="26"/>
      <c r="X132" s="26"/>
      <c r="Y132" s="26"/>
      <c r="Z132" s="26"/>
      <c r="AA132" s="26"/>
      <c r="AB132" s="26"/>
      <c r="AC132" s="26"/>
      <c r="AD132" s="26"/>
      <c r="AE132" s="26"/>
    </row>
    <row r="133" spans="1:65" s="2" customFormat="1" ht="15.25" customHeight="1">
      <c r="A133" s="26"/>
      <c r="B133" s="27"/>
      <c r="C133" s="23" t="s">
        <v>21</v>
      </c>
      <c r="D133" s="26"/>
      <c r="E133" s="26"/>
      <c r="F133" s="21" t="str">
        <f>E22</f>
        <v xml:space="preserve"> </v>
      </c>
      <c r="G133" s="26"/>
      <c r="H133" s="26"/>
      <c r="I133" s="23" t="s">
        <v>25</v>
      </c>
      <c r="J133" s="24" t="str">
        <f>E28</f>
        <v xml:space="preserve"> </v>
      </c>
      <c r="K133" s="26"/>
      <c r="L133" s="36"/>
      <c r="S133" s="26"/>
      <c r="T133" s="26"/>
      <c r="U133" s="26"/>
      <c r="V133" s="26"/>
      <c r="W133" s="26"/>
      <c r="X133" s="26"/>
      <c r="Y133" s="26"/>
      <c r="Z133" s="26"/>
      <c r="AA133" s="26"/>
      <c r="AB133" s="26"/>
      <c r="AC133" s="26"/>
      <c r="AD133" s="26"/>
      <c r="AE133" s="26"/>
    </row>
    <row r="134" spans="1:65" s="2" customFormat="1" ht="15.25" customHeight="1">
      <c r="A134" s="26"/>
      <c r="B134" s="27"/>
      <c r="C134" s="23" t="s">
        <v>24</v>
      </c>
      <c r="D134" s="26"/>
      <c r="E134" s="26"/>
      <c r="F134" s="21" t="str">
        <f>IF(E25="","",E25)</f>
        <v xml:space="preserve"> </v>
      </c>
      <c r="G134" s="26"/>
      <c r="H134" s="26"/>
      <c r="I134" s="23" t="s">
        <v>27</v>
      </c>
      <c r="J134" s="24" t="str">
        <f>E31</f>
        <v xml:space="preserve"> </v>
      </c>
      <c r="K134" s="26"/>
      <c r="L134" s="36"/>
      <c r="S134" s="26"/>
      <c r="T134" s="26"/>
      <c r="U134" s="26"/>
      <c r="V134" s="26"/>
      <c r="W134" s="26"/>
      <c r="X134" s="26"/>
      <c r="Y134" s="26"/>
      <c r="Z134" s="26"/>
      <c r="AA134" s="26"/>
      <c r="AB134" s="26"/>
      <c r="AC134" s="26"/>
      <c r="AD134" s="26"/>
      <c r="AE134" s="26"/>
    </row>
    <row r="135" spans="1:65" s="2" customFormat="1" ht="10.25" customHeight="1">
      <c r="A135" s="26"/>
      <c r="B135" s="27"/>
      <c r="C135" s="26"/>
      <c r="D135" s="26"/>
      <c r="E135" s="26"/>
      <c r="F135" s="26"/>
      <c r="G135" s="26"/>
      <c r="H135" s="26"/>
      <c r="I135" s="26"/>
      <c r="J135" s="26"/>
      <c r="K135" s="26"/>
      <c r="L135" s="36"/>
      <c r="S135" s="26"/>
      <c r="T135" s="26"/>
      <c r="U135" s="26"/>
      <c r="V135" s="26"/>
      <c r="W135" s="26"/>
      <c r="X135" s="26"/>
      <c r="Y135" s="26"/>
      <c r="Z135" s="26"/>
      <c r="AA135" s="26"/>
      <c r="AB135" s="26"/>
      <c r="AC135" s="26"/>
      <c r="AD135" s="26"/>
      <c r="AE135" s="26"/>
    </row>
    <row r="136" spans="1:65" s="11" customFormat="1" ht="29.25" customHeight="1">
      <c r="A136" s="116"/>
      <c r="B136" s="117"/>
      <c r="C136" s="118" t="s">
        <v>107</v>
      </c>
      <c r="D136" s="119" t="s">
        <v>54</v>
      </c>
      <c r="E136" s="119" t="s">
        <v>50</v>
      </c>
      <c r="F136" s="119" t="s">
        <v>51</v>
      </c>
      <c r="G136" s="119" t="s">
        <v>108</v>
      </c>
      <c r="H136" s="119" t="s">
        <v>109</v>
      </c>
      <c r="I136" s="119" t="s">
        <v>110</v>
      </c>
      <c r="J136" s="120" t="s">
        <v>91</v>
      </c>
      <c r="K136" s="121" t="s">
        <v>111</v>
      </c>
      <c r="L136" s="122"/>
      <c r="M136" s="56" t="s">
        <v>1</v>
      </c>
      <c r="N136" s="57" t="s">
        <v>33</v>
      </c>
      <c r="O136" s="57" t="s">
        <v>112</v>
      </c>
      <c r="P136" s="57" t="s">
        <v>113</v>
      </c>
      <c r="Q136" s="57" t="s">
        <v>114</v>
      </c>
      <c r="R136" s="57" t="s">
        <v>115</v>
      </c>
      <c r="S136" s="57" t="s">
        <v>116</v>
      </c>
      <c r="T136" s="58" t="s">
        <v>117</v>
      </c>
      <c r="U136" s="116"/>
      <c r="V136" s="116"/>
      <c r="W136" s="116"/>
      <c r="X136" s="116"/>
      <c r="Y136" s="116"/>
      <c r="Z136" s="116"/>
      <c r="AA136" s="116"/>
      <c r="AB136" s="116"/>
      <c r="AC136" s="116"/>
      <c r="AD136" s="116"/>
      <c r="AE136" s="116"/>
    </row>
    <row r="137" spans="1:65" s="2" customFormat="1" ht="23" customHeight="1">
      <c r="A137" s="26"/>
      <c r="B137" s="27"/>
      <c r="C137" s="63" t="s">
        <v>92</v>
      </c>
      <c r="D137" s="26"/>
      <c r="E137" s="26"/>
      <c r="F137" s="26"/>
      <c r="G137" s="26"/>
      <c r="H137" s="26"/>
      <c r="I137" s="26"/>
      <c r="J137" s="123">
        <f>BK137</f>
        <v>0</v>
      </c>
      <c r="K137" s="26"/>
      <c r="L137" s="27"/>
      <c r="M137" s="59"/>
      <c r="N137" s="50"/>
      <c r="O137" s="60"/>
      <c r="P137" s="124">
        <f>P138+P162+P204+P211</f>
        <v>31890.339836999996</v>
      </c>
      <c r="Q137" s="60"/>
      <c r="R137" s="124">
        <f>R138+R162+R204+R211</f>
        <v>131.0150806</v>
      </c>
      <c r="S137" s="60"/>
      <c r="T137" s="125">
        <f>T138+T162+T204+T211</f>
        <v>811.79940999999997</v>
      </c>
      <c r="U137" s="26"/>
      <c r="V137" s="26"/>
      <c r="W137" s="26"/>
      <c r="X137" s="26"/>
      <c r="Y137" s="26"/>
      <c r="Z137" s="26"/>
      <c r="AA137" s="26"/>
      <c r="AB137" s="26"/>
      <c r="AC137" s="26"/>
      <c r="AD137" s="26"/>
      <c r="AE137" s="26"/>
      <c r="AT137" s="14" t="s">
        <v>68</v>
      </c>
      <c r="AU137" s="14" t="s">
        <v>93</v>
      </c>
      <c r="BK137" s="126">
        <f>BK138+BK162+BK204+BK211</f>
        <v>0</v>
      </c>
    </row>
    <row r="138" spans="1:65" s="12" customFormat="1" ht="26" customHeight="1">
      <c r="B138" s="127"/>
      <c r="D138" s="128" t="s">
        <v>68</v>
      </c>
      <c r="E138" s="129" t="s">
        <v>118</v>
      </c>
      <c r="F138" s="129" t="s">
        <v>119</v>
      </c>
      <c r="J138" s="130">
        <f>BK138</f>
        <v>0</v>
      </c>
      <c r="L138" s="127"/>
      <c r="M138" s="131"/>
      <c r="N138" s="132"/>
      <c r="O138" s="132"/>
      <c r="P138" s="133">
        <f>P139+P141+P160</f>
        <v>13116.174459</v>
      </c>
      <c r="Q138" s="132"/>
      <c r="R138" s="133">
        <f>R139+R141+R160</f>
        <v>62.660090000000004</v>
      </c>
      <c r="S138" s="132"/>
      <c r="T138" s="134">
        <f>T139+T141+T160</f>
        <v>734.57999999999993</v>
      </c>
      <c r="AR138" s="128" t="s">
        <v>76</v>
      </c>
      <c r="AT138" s="135" t="s">
        <v>68</v>
      </c>
      <c r="AU138" s="135" t="s">
        <v>69</v>
      </c>
      <c r="AY138" s="128" t="s">
        <v>120</v>
      </c>
      <c r="BK138" s="136">
        <f>BK139+BK141+BK160</f>
        <v>0</v>
      </c>
    </row>
    <row r="139" spans="1:65" s="12" customFormat="1" ht="23" customHeight="1">
      <c r="B139" s="127"/>
      <c r="D139" s="128" t="s">
        <v>68</v>
      </c>
      <c r="E139" s="137" t="s">
        <v>121</v>
      </c>
      <c r="F139" s="137" t="s">
        <v>122</v>
      </c>
      <c r="J139" s="138">
        <f>BK139</f>
        <v>0</v>
      </c>
      <c r="L139" s="127"/>
      <c r="M139" s="131"/>
      <c r="N139" s="132"/>
      <c r="O139" s="132"/>
      <c r="P139" s="133">
        <f>P140</f>
        <v>340.38200000000001</v>
      </c>
      <c r="Q139" s="132"/>
      <c r="R139" s="133">
        <f>R140</f>
        <v>0.78869</v>
      </c>
      <c r="S139" s="132"/>
      <c r="T139" s="134">
        <f>T140</f>
        <v>0</v>
      </c>
      <c r="AR139" s="128" t="s">
        <v>76</v>
      </c>
      <c r="AT139" s="135" t="s">
        <v>68</v>
      </c>
      <c r="AU139" s="135" t="s">
        <v>76</v>
      </c>
      <c r="AY139" s="128" t="s">
        <v>120</v>
      </c>
      <c r="BK139" s="136">
        <f>BK140</f>
        <v>0</v>
      </c>
    </row>
    <row r="140" spans="1:65" s="2" customFormat="1" ht="24.25" customHeight="1">
      <c r="A140" s="26"/>
      <c r="B140" s="139"/>
      <c r="C140" s="140" t="s">
        <v>76</v>
      </c>
      <c r="D140" s="140" t="s">
        <v>123</v>
      </c>
      <c r="E140" s="141" t="s">
        <v>124</v>
      </c>
      <c r="F140" s="142" t="s">
        <v>125</v>
      </c>
      <c r="G140" s="143" t="s">
        <v>126</v>
      </c>
      <c r="H140" s="144">
        <v>4151</v>
      </c>
      <c r="I140" s="145"/>
      <c r="J140" s="145">
        <f>ROUND(I140*H140,2)</f>
        <v>0</v>
      </c>
      <c r="K140" s="146"/>
      <c r="L140" s="27"/>
      <c r="M140" s="147" t="s">
        <v>1</v>
      </c>
      <c r="N140" s="148" t="s">
        <v>35</v>
      </c>
      <c r="O140" s="149">
        <v>8.2000000000000003E-2</v>
      </c>
      <c r="P140" s="149">
        <f>O140*H140</f>
        <v>340.38200000000001</v>
      </c>
      <c r="Q140" s="149">
        <v>1.9000000000000001E-4</v>
      </c>
      <c r="R140" s="149">
        <f>Q140*H140</f>
        <v>0.78869</v>
      </c>
      <c r="S140" s="149">
        <v>0</v>
      </c>
      <c r="T140" s="150">
        <f>S140*H140</f>
        <v>0</v>
      </c>
      <c r="U140" s="26"/>
      <c r="V140" s="26"/>
      <c r="W140" s="26"/>
      <c r="X140" s="26"/>
      <c r="Y140" s="26"/>
      <c r="Z140" s="26"/>
      <c r="AA140" s="26"/>
      <c r="AB140" s="26"/>
      <c r="AC140" s="26"/>
      <c r="AD140" s="26"/>
      <c r="AE140" s="26"/>
      <c r="AR140" s="151" t="s">
        <v>127</v>
      </c>
      <c r="AT140" s="151" t="s">
        <v>123</v>
      </c>
      <c r="AU140" s="151" t="s">
        <v>82</v>
      </c>
      <c r="AY140" s="14" t="s">
        <v>120</v>
      </c>
      <c r="BE140" s="152">
        <f>IF(N140="základná",J140,0)</f>
        <v>0</v>
      </c>
      <c r="BF140" s="152">
        <f>IF(N140="znížená",J140,0)</f>
        <v>0</v>
      </c>
      <c r="BG140" s="152">
        <f>IF(N140="zákl. prenesená",J140,0)</f>
        <v>0</v>
      </c>
      <c r="BH140" s="152">
        <f>IF(N140="zníž. prenesená",J140,0)</f>
        <v>0</v>
      </c>
      <c r="BI140" s="152">
        <f>IF(N140="nulová",J140,0)</f>
        <v>0</v>
      </c>
      <c r="BJ140" s="14" t="s">
        <v>82</v>
      </c>
      <c r="BK140" s="152">
        <f>ROUND(I140*H140,2)</f>
        <v>0</v>
      </c>
      <c r="BL140" s="14" t="s">
        <v>127</v>
      </c>
      <c r="BM140" s="151" t="s">
        <v>128</v>
      </c>
    </row>
    <row r="141" spans="1:65" s="12" customFormat="1" ht="23" customHeight="1">
      <c r="B141" s="127"/>
      <c r="D141" s="128" t="s">
        <v>68</v>
      </c>
      <c r="E141" s="137" t="s">
        <v>129</v>
      </c>
      <c r="F141" s="137" t="s">
        <v>130</v>
      </c>
      <c r="J141" s="138">
        <f>BK141</f>
        <v>0</v>
      </c>
      <c r="L141" s="127"/>
      <c r="M141" s="131"/>
      <c r="N141" s="132"/>
      <c r="O141" s="132"/>
      <c r="P141" s="133">
        <f>SUM(P142:P159)</f>
        <v>12621.460879</v>
      </c>
      <c r="Q141" s="132"/>
      <c r="R141" s="133">
        <f>SUM(R142:R159)</f>
        <v>61.871400000000001</v>
      </c>
      <c r="S141" s="132"/>
      <c r="T141" s="134">
        <f>SUM(T142:T159)</f>
        <v>734.57999999999993</v>
      </c>
      <c r="AR141" s="128" t="s">
        <v>76</v>
      </c>
      <c r="AT141" s="135" t="s">
        <v>68</v>
      </c>
      <c r="AU141" s="135" t="s">
        <v>76</v>
      </c>
      <c r="AY141" s="128" t="s">
        <v>120</v>
      </c>
      <c r="BK141" s="136">
        <f>SUM(BK142:BK159)</f>
        <v>0</v>
      </c>
    </row>
    <row r="142" spans="1:65" s="2" customFormat="1" ht="24.25" customHeight="1">
      <c r="A142" s="26"/>
      <c r="B142" s="139"/>
      <c r="C142" s="140" t="s">
        <v>82</v>
      </c>
      <c r="D142" s="140" t="s">
        <v>123</v>
      </c>
      <c r="E142" s="141" t="s">
        <v>131</v>
      </c>
      <c r="F142" s="142" t="s">
        <v>132</v>
      </c>
      <c r="G142" s="143" t="s">
        <v>126</v>
      </c>
      <c r="H142" s="144">
        <v>2830</v>
      </c>
      <c r="I142" s="145"/>
      <c r="J142" s="145">
        <f t="shared" ref="J142:J159" si="0">ROUND(I142*H142,2)</f>
        <v>0</v>
      </c>
      <c r="K142" s="146"/>
      <c r="L142" s="27"/>
      <c r="M142" s="147" t="s">
        <v>1</v>
      </c>
      <c r="N142" s="148" t="s">
        <v>35</v>
      </c>
      <c r="O142" s="149">
        <v>9.2999999999999999E-2</v>
      </c>
      <c r="P142" s="149">
        <f t="shared" ref="P142:P159" si="1">O142*H142</f>
        <v>263.19</v>
      </c>
      <c r="Q142" s="149">
        <v>2.0580000000000001E-2</v>
      </c>
      <c r="R142" s="149">
        <f t="shared" ref="R142:R159" si="2">Q142*H142</f>
        <v>58.241400000000006</v>
      </c>
      <c r="S142" s="149">
        <v>0</v>
      </c>
      <c r="T142" s="150">
        <f t="shared" ref="T142:T159" si="3">S142*H142</f>
        <v>0</v>
      </c>
      <c r="U142" s="26"/>
      <c r="V142" s="26"/>
      <c r="W142" s="26"/>
      <c r="X142" s="26"/>
      <c r="Y142" s="26"/>
      <c r="Z142" s="26"/>
      <c r="AA142" s="26"/>
      <c r="AB142" s="26"/>
      <c r="AC142" s="26"/>
      <c r="AD142" s="26"/>
      <c r="AE142" s="26"/>
      <c r="AR142" s="151" t="s">
        <v>127</v>
      </c>
      <c r="AT142" s="151" t="s">
        <v>123</v>
      </c>
      <c r="AU142" s="151" t="s">
        <v>82</v>
      </c>
      <c r="AY142" s="14" t="s">
        <v>120</v>
      </c>
      <c r="BE142" s="152">
        <f t="shared" ref="BE142:BE159" si="4">IF(N142="základná",J142,0)</f>
        <v>0</v>
      </c>
      <c r="BF142" s="152">
        <f t="shared" ref="BF142:BF159" si="5">IF(N142="znížená",J142,0)</f>
        <v>0</v>
      </c>
      <c r="BG142" s="152">
        <f t="shared" ref="BG142:BG159" si="6">IF(N142="zákl. prenesená",J142,0)</f>
        <v>0</v>
      </c>
      <c r="BH142" s="152">
        <f t="shared" ref="BH142:BH159" si="7">IF(N142="zníž. prenesená",J142,0)</f>
        <v>0</v>
      </c>
      <c r="BI142" s="152">
        <f t="shared" ref="BI142:BI159" si="8">IF(N142="nulová",J142,0)</f>
        <v>0</v>
      </c>
      <c r="BJ142" s="14" t="s">
        <v>82</v>
      </c>
      <c r="BK142" s="152">
        <f t="shared" ref="BK142:BK159" si="9">ROUND(I142*H142,2)</f>
        <v>0</v>
      </c>
      <c r="BL142" s="14" t="s">
        <v>127</v>
      </c>
      <c r="BM142" s="151" t="s">
        <v>133</v>
      </c>
    </row>
    <row r="143" spans="1:65" s="2" customFormat="1" ht="38" customHeight="1">
      <c r="A143" s="26"/>
      <c r="B143" s="139"/>
      <c r="C143" s="140" t="s">
        <v>134</v>
      </c>
      <c r="D143" s="140" t="s">
        <v>123</v>
      </c>
      <c r="E143" s="141" t="s">
        <v>135</v>
      </c>
      <c r="F143" s="142" t="s">
        <v>136</v>
      </c>
      <c r="G143" s="143" t="s">
        <v>126</v>
      </c>
      <c r="H143" s="144">
        <v>16980</v>
      </c>
      <c r="I143" s="145"/>
      <c r="J143" s="145">
        <f t="shared" si="0"/>
        <v>0</v>
      </c>
      <c r="K143" s="146"/>
      <c r="L143" s="27"/>
      <c r="M143" s="147" t="s">
        <v>1</v>
      </c>
      <c r="N143" s="148" t="s">
        <v>35</v>
      </c>
      <c r="O143" s="149">
        <v>8.1000000000000003E-2</v>
      </c>
      <c r="P143" s="149">
        <f t="shared" si="1"/>
        <v>1375.38</v>
      </c>
      <c r="Q143" s="149">
        <v>0</v>
      </c>
      <c r="R143" s="149">
        <f t="shared" si="2"/>
        <v>0</v>
      </c>
      <c r="S143" s="149">
        <v>0</v>
      </c>
      <c r="T143" s="150">
        <f t="shared" si="3"/>
        <v>0</v>
      </c>
      <c r="U143" s="26"/>
      <c r="V143" s="26"/>
      <c r="W143" s="26"/>
      <c r="X143" s="26"/>
      <c r="Y143" s="26"/>
      <c r="Z143" s="26"/>
      <c r="AA143" s="26"/>
      <c r="AB143" s="26"/>
      <c r="AC143" s="26"/>
      <c r="AD143" s="26"/>
      <c r="AE143" s="26"/>
      <c r="AR143" s="151" t="s">
        <v>127</v>
      </c>
      <c r="AT143" s="151" t="s">
        <v>123</v>
      </c>
      <c r="AU143" s="151" t="s">
        <v>82</v>
      </c>
      <c r="AY143" s="14" t="s">
        <v>120</v>
      </c>
      <c r="BE143" s="152">
        <f t="shared" si="4"/>
        <v>0</v>
      </c>
      <c r="BF143" s="152">
        <f t="shared" si="5"/>
        <v>0</v>
      </c>
      <c r="BG143" s="152">
        <f t="shared" si="6"/>
        <v>0</v>
      </c>
      <c r="BH143" s="152">
        <f t="shared" si="7"/>
        <v>0</v>
      </c>
      <c r="BI143" s="152">
        <f t="shared" si="8"/>
        <v>0</v>
      </c>
      <c r="BJ143" s="14" t="s">
        <v>82</v>
      </c>
      <c r="BK143" s="152">
        <f t="shared" si="9"/>
        <v>0</v>
      </c>
      <c r="BL143" s="14" t="s">
        <v>127</v>
      </c>
      <c r="BM143" s="151" t="s">
        <v>137</v>
      </c>
    </row>
    <row r="144" spans="1:65" s="2" customFormat="1" ht="38" customHeight="1">
      <c r="A144" s="26"/>
      <c r="B144" s="139"/>
      <c r="C144" s="140" t="s">
        <v>127</v>
      </c>
      <c r="D144" s="140" t="s">
        <v>123</v>
      </c>
      <c r="E144" s="141" t="s">
        <v>138</v>
      </c>
      <c r="F144" s="142" t="s">
        <v>139</v>
      </c>
      <c r="G144" s="143" t="s">
        <v>126</v>
      </c>
      <c r="H144" s="144">
        <v>2830</v>
      </c>
      <c r="I144" s="145"/>
      <c r="J144" s="145">
        <f t="shared" si="0"/>
        <v>0</v>
      </c>
      <c r="K144" s="146"/>
      <c r="L144" s="27"/>
      <c r="M144" s="147" t="s">
        <v>1</v>
      </c>
      <c r="N144" s="148" t="s">
        <v>35</v>
      </c>
      <c r="O144" s="149">
        <v>2E-3</v>
      </c>
      <c r="P144" s="149">
        <f t="shared" si="1"/>
        <v>5.66</v>
      </c>
      <c r="Q144" s="149">
        <v>0</v>
      </c>
      <c r="R144" s="149">
        <f t="shared" si="2"/>
        <v>0</v>
      </c>
      <c r="S144" s="149">
        <v>0</v>
      </c>
      <c r="T144" s="150">
        <f t="shared" si="3"/>
        <v>0</v>
      </c>
      <c r="U144" s="26"/>
      <c r="V144" s="26"/>
      <c r="W144" s="26"/>
      <c r="X144" s="26"/>
      <c r="Y144" s="26"/>
      <c r="Z144" s="26"/>
      <c r="AA144" s="26"/>
      <c r="AB144" s="26"/>
      <c r="AC144" s="26"/>
      <c r="AD144" s="26"/>
      <c r="AE144" s="26"/>
      <c r="AR144" s="151" t="s">
        <v>127</v>
      </c>
      <c r="AT144" s="151" t="s">
        <v>123</v>
      </c>
      <c r="AU144" s="151" t="s">
        <v>82</v>
      </c>
      <c r="AY144" s="14" t="s">
        <v>120</v>
      </c>
      <c r="BE144" s="152">
        <f t="shared" si="4"/>
        <v>0</v>
      </c>
      <c r="BF144" s="152">
        <f t="shared" si="5"/>
        <v>0</v>
      </c>
      <c r="BG144" s="152">
        <f t="shared" si="6"/>
        <v>0</v>
      </c>
      <c r="BH144" s="152">
        <f t="shared" si="7"/>
        <v>0</v>
      </c>
      <c r="BI144" s="152">
        <f t="shared" si="8"/>
        <v>0</v>
      </c>
      <c r="BJ144" s="14" t="s">
        <v>82</v>
      </c>
      <c r="BK144" s="152">
        <f t="shared" si="9"/>
        <v>0</v>
      </c>
      <c r="BL144" s="14" t="s">
        <v>127</v>
      </c>
      <c r="BM144" s="151" t="s">
        <v>140</v>
      </c>
    </row>
    <row r="145" spans="1:65" s="2" customFormat="1" ht="38" customHeight="1">
      <c r="A145" s="26"/>
      <c r="B145" s="139"/>
      <c r="C145" s="140" t="s">
        <v>141</v>
      </c>
      <c r="D145" s="140" t="s">
        <v>123</v>
      </c>
      <c r="E145" s="141" t="s">
        <v>142</v>
      </c>
      <c r="F145" s="142" t="s">
        <v>143</v>
      </c>
      <c r="G145" s="143" t="s">
        <v>144</v>
      </c>
      <c r="H145" s="144">
        <v>320</v>
      </c>
      <c r="I145" s="145"/>
      <c r="J145" s="145">
        <f t="shared" si="0"/>
        <v>0</v>
      </c>
      <c r="K145" s="146"/>
      <c r="L145" s="27"/>
      <c r="M145" s="147" t="s">
        <v>1</v>
      </c>
      <c r="N145" s="148" t="s">
        <v>35</v>
      </c>
      <c r="O145" s="149">
        <v>1.9379999999999999</v>
      </c>
      <c r="P145" s="149">
        <f t="shared" si="1"/>
        <v>620.16</v>
      </c>
      <c r="Q145" s="149">
        <v>0</v>
      </c>
      <c r="R145" s="149">
        <f t="shared" si="2"/>
        <v>0</v>
      </c>
      <c r="S145" s="149">
        <v>0</v>
      </c>
      <c r="T145" s="150">
        <f t="shared" si="3"/>
        <v>0</v>
      </c>
      <c r="U145" s="26"/>
      <c r="V145" s="26"/>
      <c r="W145" s="26"/>
      <c r="X145" s="26"/>
      <c r="Y145" s="26"/>
      <c r="Z145" s="26"/>
      <c r="AA145" s="26"/>
      <c r="AB145" s="26"/>
      <c r="AC145" s="26"/>
      <c r="AD145" s="26"/>
      <c r="AE145" s="26"/>
      <c r="AR145" s="151" t="s">
        <v>127</v>
      </c>
      <c r="AT145" s="151" t="s">
        <v>123</v>
      </c>
      <c r="AU145" s="151" t="s">
        <v>82</v>
      </c>
      <c r="AY145" s="14" t="s">
        <v>120</v>
      </c>
      <c r="BE145" s="152">
        <f t="shared" si="4"/>
        <v>0</v>
      </c>
      <c r="BF145" s="152">
        <f t="shared" si="5"/>
        <v>0</v>
      </c>
      <c r="BG145" s="152">
        <f t="shared" si="6"/>
        <v>0</v>
      </c>
      <c r="BH145" s="152">
        <f t="shared" si="7"/>
        <v>0</v>
      </c>
      <c r="BI145" s="152">
        <f t="shared" si="8"/>
        <v>0</v>
      </c>
      <c r="BJ145" s="14" t="s">
        <v>82</v>
      </c>
      <c r="BK145" s="152">
        <f t="shared" si="9"/>
        <v>0</v>
      </c>
      <c r="BL145" s="14" t="s">
        <v>127</v>
      </c>
      <c r="BM145" s="151" t="s">
        <v>145</v>
      </c>
    </row>
    <row r="146" spans="1:65" s="2" customFormat="1" ht="24.25" customHeight="1">
      <c r="A146" s="26"/>
      <c r="B146" s="139"/>
      <c r="C146" s="140" t="s">
        <v>121</v>
      </c>
      <c r="D146" s="140" t="s">
        <v>123</v>
      </c>
      <c r="E146" s="141" t="s">
        <v>146</v>
      </c>
      <c r="F146" s="142" t="s">
        <v>147</v>
      </c>
      <c r="G146" s="143" t="s">
        <v>148</v>
      </c>
      <c r="H146" s="144">
        <v>306.07499999999999</v>
      </c>
      <c r="I146" s="145"/>
      <c r="J146" s="145">
        <f t="shared" si="0"/>
        <v>0</v>
      </c>
      <c r="K146" s="146"/>
      <c r="L146" s="27"/>
      <c r="M146" s="147" t="s">
        <v>1</v>
      </c>
      <c r="N146" s="148" t="s">
        <v>35</v>
      </c>
      <c r="O146" s="149">
        <v>8.0559999999999992</v>
      </c>
      <c r="P146" s="149">
        <f t="shared" si="1"/>
        <v>2465.7401999999997</v>
      </c>
      <c r="Q146" s="149">
        <v>0</v>
      </c>
      <c r="R146" s="149">
        <f t="shared" si="2"/>
        <v>0</v>
      </c>
      <c r="S146" s="149">
        <v>2.4</v>
      </c>
      <c r="T146" s="150">
        <f t="shared" si="3"/>
        <v>734.57999999999993</v>
      </c>
      <c r="U146" s="26"/>
      <c r="V146" s="26"/>
      <c r="W146" s="26"/>
      <c r="X146" s="26"/>
      <c r="Y146" s="26"/>
      <c r="Z146" s="26"/>
      <c r="AA146" s="26"/>
      <c r="AB146" s="26"/>
      <c r="AC146" s="26"/>
      <c r="AD146" s="26"/>
      <c r="AE146" s="26"/>
      <c r="AR146" s="151" t="s">
        <v>127</v>
      </c>
      <c r="AT146" s="151" t="s">
        <v>123</v>
      </c>
      <c r="AU146" s="151" t="s">
        <v>82</v>
      </c>
      <c r="AY146" s="14" t="s">
        <v>120</v>
      </c>
      <c r="BE146" s="152">
        <f t="shared" si="4"/>
        <v>0</v>
      </c>
      <c r="BF146" s="152">
        <f t="shared" si="5"/>
        <v>0</v>
      </c>
      <c r="BG146" s="152">
        <f t="shared" si="6"/>
        <v>0</v>
      </c>
      <c r="BH146" s="152">
        <f t="shared" si="7"/>
        <v>0</v>
      </c>
      <c r="BI146" s="152">
        <f t="shared" si="8"/>
        <v>0</v>
      </c>
      <c r="BJ146" s="14" t="s">
        <v>82</v>
      </c>
      <c r="BK146" s="152">
        <f t="shared" si="9"/>
        <v>0</v>
      </c>
      <c r="BL146" s="14" t="s">
        <v>127</v>
      </c>
      <c r="BM146" s="151" t="s">
        <v>149</v>
      </c>
    </row>
    <row r="147" spans="1:65" s="2" customFormat="1" ht="24.25" customHeight="1">
      <c r="A147" s="26"/>
      <c r="B147" s="139"/>
      <c r="C147" s="140" t="s">
        <v>150</v>
      </c>
      <c r="D147" s="140" t="s">
        <v>123</v>
      </c>
      <c r="E147" s="141" t="s">
        <v>151</v>
      </c>
      <c r="F147" s="142" t="s">
        <v>152</v>
      </c>
      <c r="G147" s="143" t="s">
        <v>153</v>
      </c>
      <c r="H147" s="144">
        <v>768</v>
      </c>
      <c r="I147" s="145"/>
      <c r="J147" s="145">
        <f t="shared" si="0"/>
        <v>0</v>
      </c>
      <c r="K147" s="146"/>
      <c r="L147" s="27"/>
      <c r="M147" s="147" t="s">
        <v>1</v>
      </c>
      <c r="N147" s="148" t="s">
        <v>35</v>
      </c>
      <c r="O147" s="149">
        <v>0.63400000000000001</v>
      </c>
      <c r="P147" s="149">
        <f t="shared" si="1"/>
        <v>486.91200000000003</v>
      </c>
      <c r="Q147" s="149">
        <v>0</v>
      </c>
      <c r="R147" s="149">
        <f t="shared" si="2"/>
        <v>0</v>
      </c>
      <c r="S147" s="149">
        <v>0</v>
      </c>
      <c r="T147" s="150">
        <f t="shared" si="3"/>
        <v>0</v>
      </c>
      <c r="U147" s="26"/>
      <c r="V147" s="26"/>
      <c r="W147" s="26"/>
      <c r="X147" s="26"/>
      <c r="Y147" s="26"/>
      <c r="Z147" s="26"/>
      <c r="AA147" s="26"/>
      <c r="AB147" s="26"/>
      <c r="AC147" s="26"/>
      <c r="AD147" s="26"/>
      <c r="AE147" s="26"/>
      <c r="AR147" s="151" t="s">
        <v>127</v>
      </c>
      <c r="AT147" s="151" t="s">
        <v>123</v>
      </c>
      <c r="AU147" s="151" t="s">
        <v>82</v>
      </c>
      <c r="AY147" s="14" t="s">
        <v>120</v>
      </c>
      <c r="BE147" s="152">
        <f t="shared" si="4"/>
        <v>0</v>
      </c>
      <c r="BF147" s="152">
        <f t="shared" si="5"/>
        <v>0</v>
      </c>
      <c r="BG147" s="152">
        <f t="shared" si="6"/>
        <v>0</v>
      </c>
      <c r="BH147" s="152">
        <f t="shared" si="7"/>
        <v>0</v>
      </c>
      <c r="BI147" s="152">
        <f t="shared" si="8"/>
        <v>0</v>
      </c>
      <c r="BJ147" s="14" t="s">
        <v>82</v>
      </c>
      <c r="BK147" s="152">
        <f t="shared" si="9"/>
        <v>0</v>
      </c>
      <c r="BL147" s="14" t="s">
        <v>127</v>
      </c>
      <c r="BM147" s="151" t="s">
        <v>154</v>
      </c>
    </row>
    <row r="148" spans="1:65" s="2" customFormat="1" ht="24.25" customHeight="1">
      <c r="A148" s="26"/>
      <c r="B148" s="139"/>
      <c r="C148" s="140" t="s">
        <v>155</v>
      </c>
      <c r="D148" s="140" t="s">
        <v>123</v>
      </c>
      <c r="E148" s="141" t="s">
        <v>156</v>
      </c>
      <c r="F148" s="142" t="s">
        <v>157</v>
      </c>
      <c r="G148" s="143" t="s">
        <v>158</v>
      </c>
      <c r="H148" s="144">
        <v>811.79899999999998</v>
      </c>
      <c r="I148" s="145"/>
      <c r="J148" s="145">
        <f t="shared" si="0"/>
        <v>0</v>
      </c>
      <c r="K148" s="146"/>
      <c r="L148" s="27"/>
      <c r="M148" s="147" t="s">
        <v>1</v>
      </c>
      <c r="N148" s="148" t="s">
        <v>35</v>
      </c>
      <c r="O148" s="149">
        <v>0.88200000000000001</v>
      </c>
      <c r="P148" s="149">
        <f t="shared" si="1"/>
        <v>716.00671799999998</v>
      </c>
      <c r="Q148" s="149">
        <v>0</v>
      </c>
      <c r="R148" s="149">
        <f t="shared" si="2"/>
        <v>0</v>
      </c>
      <c r="S148" s="149">
        <v>0</v>
      </c>
      <c r="T148" s="150">
        <f t="shared" si="3"/>
        <v>0</v>
      </c>
      <c r="U148" s="26"/>
      <c r="V148" s="26"/>
      <c r="W148" s="26"/>
      <c r="X148" s="26"/>
      <c r="Y148" s="26"/>
      <c r="Z148" s="26"/>
      <c r="AA148" s="26"/>
      <c r="AB148" s="26"/>
      <c r="AC148" s="26"/>
      <c r="AD148" s="26"/>
      <c r="AE148" s="26"/>
      <c r="AR148" s="151" t="s">
        <v>127</v>
      </c>
      <c r="AT148" s="151" t="s">
        <v>123</v>
      </c>
      <c r="AU148" s="151" t="s">
        <v>82</v>
      </c>
      <c r="AY148" s="14" t="s">
        <v>120</v>
      </c>
      <c r="BE148" s="152">
        <f t="shared" si="4"/>
        <v>0</v>
      </c>
      <c r="BF148" s="152">
        <f t="shared" si="5"/>
        <v>0</v>
      </c>
      <c r="BG148" s="152">
        <f t="shared" si="6"/>
        <v>0</v>
      </c>
      <c r="BH148" s="152">
        <f t="shared" si="7"/>
        <v>0</v>
      </c>
      <c r="BI148" s="152">
        <f t="shared" si="8"/>
        <v>0</v>
      </c>
      <c r="BJ148" s="14" t="s">
        <v>82</v>
      </c>
      <c r="BK148" s="152">
        <f t="shared" si="9"/>
        <v>0</v>
      </c>
      <c r="BL148" s="14" t="s">
        <v>127</v>
      </c>
      <c r="BM148" s="151" t="s">
        <v>159</v>
      </c>
    </row>
    <row r="149" spans="1:65" s="2" customFormat="1" ht="24.25" customHeight="1">
      <c r="A149" s="26"/>
      <c r="B149" s="139"/>
      <c r="C149" s="140" t="s">
        <v>129</v>
      </c>
      <c r="D149" s="140" t="s">
        <v>123</v>
      </c>
      <c r="E149" s="141" t="s">
        <v>160</v>
      </c>
      <c r="F149" s="142" t="s">
        <v>161</v>
      </c>
      <c r="G149" s="143" t="s">
        <v>158</v>
      </c>
      <c r="H149" s="144">
        <v>1623.598</v>
      </c>
      <c r="I149" s="145"/>
      <c r="J149" s="145">
        <f t="shared" si="0"/>
        <v>0</v>
      </c>
      <c r="K149" s="146"/>
      <c r="L149" s="27"/>
      <c r="M149" s="147" t="s">
        <v>1</v>
      </c>
      <c r="N149" s="148" t="s">
        <v>35</v>
      </c>
      <c r="O149" s="149">
        <v>0.61799999999999999</v>
      </c>
      <c r="P149" s="149">
        <f t="shared" si="1"/>
        <v>1003.383564</v>
      </c>
      <c r="Q149" s="149">
        <v>0</v>
      </c>
      <c r="R149" s="149">
        <f t="shared" si="2"/>
        <v>0</v>
      </c>
      <c r="S149" s="149">
        <v>0</v>
      </c>
      <c r="T149" s="150">
        <f t="shared" si="3"/>
        <v>0</v>
      </c>
      <c r="U149" s="26"/>
      <c r="V149" s="26"/>
      <c r="W149" s="26"/>
      <c r="X149" s="26"/>
      <c r="Y149" s="26"/>
      <c r="Z149" s="26"/>
      <c r="AA149" s="26"/>
      <c r="AB149" s="26"/>
      <c r="AC149" s="26"/>
      <c r="AD149" s="26"/>
      <c r="AE149" s="26"/>
      <c r="AR149" s="151" t="s">
        <v>127</v>
      </c>
      <c r="AT149" s="151" t="s">
        <v>123</v>
      </c>
      <c r="AU149" s="151" t="s">
        <v>82</v>
      </c>
      <c r="AY149" s="14" t="s">
        <v>120</v>
      </c>
      <c r="BE149" s="152">
        <f t="shared" si="4"/>
        <v>0</v>
      </c>
      <c r="BF149" s="152">
        <f t="shared" si="5"/>
        <v>0</v>
      </c>
      <c r="BG149" s="152">
        <f t="shared" si="6"/>
        <v>0</v>
      </c>
      <c r="BH149" s="152">
        <f t="shared" si="7"/>
        <v>0</v>
      </c>
      <c r="BI149" s="152">
        <f t="shared" si="8"/>
        <v>0</v>
      </c>
      <c r="BJ149" s="14" t="s">
        <v>82</v>
      </c>
      <c r="BK149" s="152">
        <f t="shared" si="9"/>
        <v>0</v>
      </c>
      <c r="BL149" s="14" t="s">
        <v>127</v>
      </c>
      <c r="BM149" s="151" t="s">
        <v>162</v>
      </c>
    </row>
    <row r="150" spans="1:65" s="2" customFormat="1" ht="14.5" customHeight="1">
      <c r="A150" s="26"/>
      <c r="B150" s="139"/>
      <c r="C150" s="140" t="s">
        <v>163</v>
      </c>
      <c r="D150" s="140" t="s">
        <v>123</v>
      </c>
      <c r="E150" s="141" t="s">
        <v>164</v>
      </c>
      <c r="F150" s="142" t="s">
        <v>165</v>
      </c>
      <c r="G150" s="143" t="s">
        <v>158</v>
      </c>
      <c r="H150" s="144">
        <v>811.79899999999998</v>
      </c>
      <c r="I150" s="145"/>
      <c r="J150" s="145">
        <f t="shared" si="0"/>
        <v>0</v>
      </c>
      <c r="K150" s="146"/>
      <c r="L150" s="27"/>
      <c r="M150" s="147" t="s">
        <v>1</v>
      </c>
      <c r="N150" s="148" t="s">
        <v>35</v>
      </c>
      <c r="O150" s="149">
        <v>0.59799999999999998</v>
      </c>
      <c r="P150" s="149">
        <f t="shared" si="1"/>
        <v>485.45580199999995</v>
      </c>
      <c r="Q150" s="149">
        <v>0</v>
      </c>
      <c r="R150" s="149">
        <f t="shared" si="2"/>
        <v>0</v>
      </c>
      <c r="S150" s="149">
        <v>0</v>
      </c>
      <c r="T150" s="150">
        <f t="shared" si="3"/>
        <v>0</v>
      </c>
      <c r="U150" s="26"/>
      <c r="V150" s="26"/>
      <c r="W150" s="26"/>
      <c r="X150" s="26"/>
      <c r="Y150" s="26"/>
      <c r="Z150" s="26"/>
      <c r="AA150" s="26"/>
      <c r="AB150" s="26"/>
      <c r="AC150" s="26"/>
      <c r="AD150" s="26"/>
      <c r="AE150" s="26"/>
      <c r="AR150" s="151" t="s">
        <v>127</v>
      </c>
      <c r="AT150" s="151" t="s">
        <v>123</v>
      </c>
      <c r="AU150" s="151" t="s">
        <v>82</v>
      </c>
      <c r="AY150" s="14" t="s">
        <v>120</v>
      </c>
      <c r="BE150" s="152">
        <f t="shared" si="4"/>
        <v>0</v>
      </c>
      <c r="BF150" s="152">
        <f t="shared" si="5"/>
        <v>0</v>
      </c>
      <c r="BG150" s="152">
        <f t="shared" si="6"/>
        <v>0</v>
      </c>
      <c r="BH150" s="152">
        <f t="shared" si="7"/>
        <v>0</v>
      </c>
      <c r="BI150" s="152">
        <f t="shared" si="8"/>
        <v>0</v>
      </c>
      <c r="BJ150" s="14" t="s">
        <v>82</v>
      </c>
      <c r="BK150" s="152">
        <f t="shared" si="9"/>
        <v>0</v>
      </c>
      <c r="BL150" s="14" t="s">
        <v>127</v>
      </c>
      <c r="BM150" s="151" t="s">
        <v>166</v>
      </c>
    </row>
    <row r="151" spans="1:65" s="2" customFormat="1" ht="24.25" customHeight="1">
      <c r="A151" s="26"/>
      <c r="B151" s="139"/>
      <c r="C151" s="140" t="s">
        <v>167</v>
      </c>
      <c r="D151" s="140" t="s">
        <v>123</v>
      </c>
      <c r="E151" s="141" t="s">
        <v>168</v>
      </c>
      <c r="F151" s="142" t="s">
        <v>169</v>
      </c>
      <c r="G151" s="143" t="s">
        <v>158</v>
      </c>
      <c r="H151" s="144">
        <v>7306.1909999999998</v>
      </c>
      <c r="I151" s="145"/>
      <c r="J151" s="145">
        <f t="shared" si="0"/>
        <v>0</v>
      </c>
      <c r="K151" s="146"/>
      <c r="L151" s="27"/>
      <c r="M151" s="147" t="s">
        <v>1</v>
      </c>
      <c r="N151" s="148" t="s">
        <v>35</v>
      </c>
      <c r="O151" s="149">
        <v>7.0000000000000001E-3</v>
      </c>
      <c r="P151" s="149">
        <f t="shared" si="1"/>
        <v>51.143337000000002</v>
      </c>
      <c r="Q151" s="149">
        <v>0</v>
      </c>
      <c r="R151" s="149">
        <f t="shared" si="2"/>
        <v>0</v>
      </c>
      <c r="S151" s="149">
        <v>0</v>
      </c>
      <c r="T151" s="150">
        <f t="shared" si="3"/>
        <v>0</v>
      </c>
      <c r="U151" s="26"/>
      <c r="V151" s="26"/>
      <c r="W151" s="26"/>
      <c r="X151" s="26"/>
      <c r="Y151" s="26"/>
      <c r="Z151" s="26"/>
      <c r="AA151" s="26"/>
      <c r="AB151" s="26"/>
      <c r="AC151" s="26"/>
      <c r="AD151" s="26"/>
      <c r="AE151" s="26"/>
      <c r="AR151" s="151" t="s">
        <v>127</v>
      </c>
      <c r="AT151" s="151" t="s">
        <v>123</v>
      </c>
      <c r="AU151" s="151" t="s">
        <v>82</v>
      </c>
      <c r="AY151" s="14" t="s">
        <v>120</v>
      </c>
      <c r="BE151" s="152">
        <f t="shared" si="4"/>
        <v>0</v>
      </c>
      <c r="BF151" s="152">
        <f t="shared" si="5"/>
        <v>0</v>
      </c>
      <c r="BG151" s="152">
        <f t="shared" si="6"/>
        <v>0</v>
      </c>
      <c r="BH151" s="152">
        <f t="shared" si="7"/>
        <v>0</v>
      </c>
      <c r="BI151" s="152">
        <f t="shared" si="8"/>
        <v>0</v>
      </c>
      <c r="BJ151" s="14" t="s">
        <v>82</v>
      </c>
      <c r="BK151" s="152">
        <f t="shared" si="9"/>
        <v>0</v>
      </c>
      <c r="BL151" s="14" t="s">
        <v>127</v>
      </c>
      <c r="BM151" s="151" t="s">
        <v>170</v>
      </c>
    </row>
    <row r="152" spans="1:65" s="2" customFormat="1" ht="24.25" customHeight="1">
      <c r="A152" s="26"/>
      <c r="B152" s="139"/>
      <c r="C152" s="140" t="s">
        <v>171</v>
      </c>
      <c r="D152" s="140" t="s">
        <v>123</v>
      </c>
      <c r="E152" s="141" t="s">
        <v>172</v>
      </c>
      <c r="F152" s="142" t="s">
        <v>173</v>
      </c>
      <c r="G152" s="143" t="s">
        <v>158</v>
      </c>
      <c r="H152" s="144">
        <v>811.79899999999998</v>
      </c>
      <c r="I152" s="145"/>
      <c r="J152" s="145">
        <f t="shared" si="0"/>
        <v>0</v>
      </c>
      <c r="K152" s="146"/>
      <c r="L152" s="27"/>
      <c r="M152" s="147" t="s">
        <v>1</v>
      </c>
      <c r="N152" s="148" t="s">
        <v>35</v>
      </c>
      <c r="O152" s="149">
        <v>0.89</v>
      </c>
      <c r="P152" s="149">
        <f t="shared" si="1"/>
        <v>722.50111000000004</v>
      </c>
      <c r="Q152" s="149">
        <v>0</v>
      </c>
      <c r="R152" s="149">
        <f t="shared" si="2"/>
        <v>0</v>
      </c>
      <c r="S152" s="149">
        <v>0</v>
      </c>
      <c r="T152" s="150">
        <f t="shared" si="3"/>
        <v>0</v>
      </c>
      <c r="U152" s="26"/>
      <c r="V152" s="26"/>
      <c r="W152" s="26"/>
      <c r="X152" s="26"/>
      <c r="Y152" s="26"/>
      <c r="Z152" s="26"/>
      <c r="AA152" s="26"/>
      <c r="AB152" s="26"/>
      <c r="AC152" s="26"/>
      <c r="AD152" s="26"/>
      <c r="AE152" s="26"/>
      <c r="AR152" s="151" t="s">
        <v>127</v>
      </c>
      <c r="AT152" s="151" t="s">
        <v>123</v>
      </c>
      <c r="AU152" s="151" t="s">
        <v>82</v>
      </c>
      <c r="AY152" s="14" t="s">
        <v>120</v>
      </c>
      <c r="BE152" s="152">
        <f t="shared" si="4"/>
        <v>0</v>
      </c>
      <c r="BF152" s="152">
        <f t="shared" si="5"/>
        <v>0</v>
      </c>
      <c r="BG152" s="152">
        <f t="shared" si="6"/>
        <v>0</v>
      </c>
      <c r="BH152" s="152">
        <f t="shared" si="7"/>
        <v>0</v>
      </c>
      <c r="BI152" s="152">
        <f t="shared" si="8"/>
        <v>0</v>
      </c>
      <c r="BJ152" s="14" t="s">
        <v>82</v>
      </c>
      <c r="BK152" s="152">
        <f t="shared" si="9"/>
        <v>0</v>
      </c>
      <c r="BL152" s="14" t="s">
        <v>127</v>
      </c>
      <c r="BM152" s="151" t="s">
        <v>174</v>
      </c>
    </row>
    <row r="153" spans="1:65" s="2" customFormat="1" ht="24.25" customHeight="1">
      <c r="A153" s="26"/>
      <c r="B153" s="139"/>
      <c r="C153" s="140" t="s">
        <v>175</v>
      </c>
      <c r="D153" s="140" t="s">
        <v>123</v>
      </c>
      <c r="E153" s="141" t="s">
        <v>176</v>
      </c>
      <c r="F153" s="142" t="s">
        <v>177</v>
      </c>
      <c r="G153" s="143" t="s">
        <v>158</v>
      </c>
      <c r="H153" s="144">
        <v>34095.557999999997</v>
      </c>
      <c r="I153" s="145"/>
      <c r="J153" s="145">
        <f t="shared" si="0"/>
        <v>0</v>
      </c>
      <c r="K153" s="146"/>
      <c r="L153" s="27"/>
      <c r="M153" s="147" t="s">
        <v>1</v>
      </c>
      <c r="N153" s="148" t="s">
        <v>35</v>
      </c>
      <c r="O153" s="149">
        <v>0.1</v>
      </c>
      <c r="P153" s="149">
        <f t="shared" si="1"/>
        <v>3409.5558000000001</v>
      </c>
      <c r="Q153" s="149">
        <v>0</v>
      </c>
      <c r="R153" s="149">
        <f t="shared" si="2"/>
        <v>0</v>
      </c>
      <c r="S153" s="149">
        <v>0</v>
      </c>
      <c r="T153" s="150">
        <f t="shared" si="3"/>
        <v>0</v>
      </c>
      <c r="U153" s="26"/>
      <c r="V153" s="26"/>
      <c r="W153" s="26"/>
      <c r="X153" s="26"/>
      <c r="Y153" s="26"/>
      <c r="Z153" s="26"/>
      <c r="AA153" s="26"/>
      <c r="AB153" s="26"/>
      <c r="AC153" s="26"/>
      <c r="AD153" s="26"/>
      <c r="AE153" s="26"/>
      <c r="AR153" s="151" t="s">
        <v>127</v>
      </c>
      <c r="AT153" s="151" t="s">
        <v>123</v>
      </c>
      <c r="AU153" s="151" t="s">
        <v>82</v>
      </c>
      <c r="AY153" s="14" t="s">
        <v>120</v>
      </c>
      <c r="BE153" s="152">
        <f t="shared" si="4"/>
        <v>0</v>
      </c>
      <c r="BF153" s="152">
        <f t="shared" si="5"/>
        <v>0</v>
      </c>
      <c r="BG153" s="152">
        <f t="shared" si="6"/>
        <v>0</v>
      </c>
      <c r="BH153" s="152">
        <f t="shared" si="7"/>
        <v>0</v>
      </c>
      <c r="BI153" s="152">
        <f t="shared" si="8"/>
        <v>0</v>
      </c>
      <c r="BJ153" s="14" t="s">
        <v>82</v>
      </c>
      <c r="BK153" s="152">
        <f t="shared" si="9"/>
        <v>0</v>
      </c>
      <c r="BL153" s="14" t="s">
        <v>127</v>
      </c>
      <c r="BM153" s="151" t="s">
        <v>178</v>
      </c>
    </row>
    <row r="154" spans="1:65" s="2" customFormat="1" ht="24.25" customHeight="1">
      <c r="A154" s="26"/>
      <c r="B154" s="139"/>
      <c r="C154" s="140" t="s">
        <v>179</v>
      </c>
      <c r="D154" s="140" t="s">
        <v>123</v>
      </c>
      <c r="E154" s="141" t="s">
        <v>180</v>
      </c>
      <c r="F154" s="142" t="s">
        <v>181</v>
      </c>
      <c r="G154" s="143" t="s">
        <v>158</v>
      </c>
      <c r="H154" s="144">
        <v>1623.598</v>
      </c>
      <c r="I154" s="145"/>
      <c r="J154" s="145">
        <f t="shared" si="0"/>
        <v>0</v>
      </c>
      <c r="K154" s="146"/>
      <c r="L154" s="27"/>
      <c r="M154" s="147" t="s">
        <v>1</v>
      </c>
      <c r="N154" s="148" t="s">
        <v>35</v>
      </c>
      <c r="O154" s="149">
        <v>0.626</v>
      </c>
      <c r="P154" s="149">
        <f t="shared" si="1"/>
        <v>1016.372348</v>
      </c>
      <c r="Q154" s="149">
        <v>0</v>
      </c>
      <c r="R154" s="149">
        <f t="shared" si="2"/>
        <v>0</v>
      </c>
      <c r="S154" s="149">
        <v>0</v>
      </c>
      <c r="T154" s="150">
        <f t="shared" si="3"/>
        <v>0</v>
      </c>
      <c r="U154" s="26"/>
      <c r="V154" s="26"/>
      <c r="W154" s="26"/>
      <c r="X154" s="26"/>
      <c r="Y154" s="26"/>
      <c r="Z154" s="26"/>
      <c r="AA154" s="26"/>
      <c r="AB154" s="26"/>
      <c r="AC154" s="26"/>
      <c r="AD154" s="26"/>
      <c r="AE154" s="26"/>
      <c r="AR154" s="151" t="s">
        <v>127</v>
      </c>
      <c r="AT154" s="151" t="s">
        <v>123</v>
      </c>
      <c r="AU154" s="151" t="s">
        <v>82</v>
      </c>
      <c r="AY154" s="14" t="s">
        <v>120</v>
      </c>
      <c r="BE154" s="152">
        <f t="shared" si="4"/>
        <v>0</v>
      </c>
      <c r="BF154" s="152">
        <f t="shared" si="5"/>
        <v>0</v>
      </c>
      <c r="BG154" s="152">
        <f t="shared" si="6"/>
        <v>0</v>
      </c>
      <c r="BH154" s="152">
        <f t="shared" si="7"/>
        <v>0</v>
      </c>
      <c r="BI154" s="152">
        <f t="shared" si="8"/>
        <v>0</v>
      </c>
      <c r="BJ154" s="14" t="s">
        <v>82</v>
      </c>
      <c r="BK154" s="152">
        <f t="shared" si="9"/>
        <v>0</v>
      </c>
      <c r="BL154" s="14" t="s">
        <v>127</v>
      </c>
      <c r="BM154" s="151" t="s">
        <v>182</v>
      </c>
    </row>
    <row r="155" spans="1:65" s="2" customFormat="1" ht="24.25" customHeight="1">
      <c r="A155" s="26"/>
      <c r="B155" s="139"/>
      <c r="C155" s="140" t="s">
        <v>183</v>
      </c>
      <c r="D155" s="140" t="s">
        <v>123</v>
      </c>
      <c r="E155" s="141" t="s">
        <v>184</v>
      </c>
      <c r="F155" s="142" t="s">
        <v>185</v>
      </c>
      <c r="G155" s="143" t="s">
        <v>158</v>
      </c>
      <c r="H155" s="144">
        <v>33.716999999999999</v>
      </c>
      <c r="I155" s="145"/>
      <c r="J155" s="145">
        <f t="shared" si="0"/>
        <v>0</v>
      </c>
      <c r="K155" s="146"/>
      <c r="L155" s="27"/>
      <c r="M155" s="147" t="s">
        <v>1</v>
      </c>
      <c r="N155" s="148" t="s">
        <v>35</v>
      </c>
      <c r="O155" s="149">
        <v>0</v>
      </c>
      <c r="P155" s="149">
        <f t="shared" si="1"/>
        <v>0</v>
      </c>
      <c r="Q155" s="149">
        <v>0</v>
      </c>
      <c r="R155" s="149">
        <f t="shared" si="2"/>
        <v>0</v>
      </c>
      <c r="S155" s="149">
        <v>0</v>
      </c>
      <c r="T155" s="150">
        <f t="shared" si="3"/>
        <v>0</v>
      </c>
      <c r="U155" s="26"/>
      <c r="V155" s="26"/>
      <c r="W155" s="26"/>
      <c r="X155" s="26"/>
      <c r="Y155" s="26"/>
      <c r="Z155" s="26"/>
      <c r="AA155" s="26"/>
      <c r="AB155" s="26"/>
      <c r="AC155" s="26"/>
      <c r="AD155" s="26"/>
      <c r="AE155" s="26"/>
      <c r="AR155" s="151" t="s">
        <v>127</v>
      </c>
      <c r="AT155" s="151" t="s">
        <v>123</v>
      </c>
      <c r="AU155" s="151" t="s">
        <v>82</v>
      </c>
      <c r="AY155" s="14" t="s">
        <v>120</v>
      </c>
      <c r="BE155" s="152">
        <f t="shared" si="4"/>
        <v>0</v>
      </c>
      <c r="BF155" s="152">
        <f t="shared" si="5"/>
        <v>0</v>
      </c>
      <c r="BG155" s="152">
        <f t="shared" si="6"/>
        <v>0</v>
      </c>
      <c r="BH155" s="152">
        <f t="shared" si="7"/>
        <v>0</v>
      </c>
      <c r="BI155" s="152">
        <f t="shared" si="8"/>
        <v>0</v>
      </c>
      <c r="BJ155" s="14" t="s">
        <v>82</v>
      </c>
      <c r="BK155" s="152">
        <f t="shared" si="9"/>
        <v>0</v>
      </c>
      <c r="BL155" s="14" t="s">
        <v>127</v>
      </c>
      <c r="BM155" s="151" t="s">
        <v>186</v>
      </c>
    </row>
    <row r="156" spans="1:65" s="2" customFormat="1" ht="24.25" customHeight="1">
      <c r="A156" s="26"/>
      <c r="B156" s="139"/>
      <c r="C156" s="140" t="s">
        <v>187</v>
      </c>
      <c r="D156" s="140" t="s">
        <v>123</v>
      </c>
      <c r="E156" s="141" t="s">
        <v>188</v>
      </c>
      <c r="F156" s="142" t="s">
        <v>189</v>
      </c>
      <c r="G156" s="143" t="s">
        <v>158</v>
      </c>
      <c r="H156" s="144">
        <v>778.08199999999999</v>
      </c>
      <c r="I156" s="145"/>
      <c r="J156" s="145">
        <f t="shared" si="0"/>
        <v>0</v>
      </c>
      <c r="K156" s="146"/>
      <c r="L156" s="27"/>
      <c r="M156" s="147" t="s">
        <v>1</v>
      </c>
      <c r="N156" s="148" t="s">
        <v>35</v>
      </c>
      <c r="O156" s="149">
        <v>0</v>
      </c>
      <c r="P156" s="149">
        <f t="shared" si="1"/>
        <v>0</v>
      </c>
      <c r="Q156" s="149">
        <v>0</v>
      </c>
      <c r="R156" s="149">
        <f t="shared" si="2"/>
        <v>0</v>
      </c>
      <c r="S156" s="149">
        <v>0</v>
      </c>
      <c r="T156" s="150">
        <f t="shared" si="3"/>
        <v>0</v>
      </c>
      <c r="U156" s="26"/>
      <c r="V156" s="26"/>
      <c r="W156" s="26"/>
      <c r="X156" s="26"/>
      <c r="Y156" s="26"/>
      <c r="Z156" s="26"/>
      <c r="AA156" s="26"/>
      <c r="AB156" s="26"/>
      <c r="AC156" s="26"/>
      <c r="AD156" s="26"/>
      <c r="AE156" s="26"/>
      <c r="AR156" s="151" t="s">
        <v>127</v>
      </c>
      <c r="AT156" s="151" t="s">
        <v>123</v>
      </c>
      <c r="AU156" s="151" t="s">
        <v>82</v>
      </c>
      <c r="AY156" s="14" t="s">
        <v>120</v>
      </c>
      <c r="BE156" s="152">
        <f t="shared" si="4"/>
        <v>0</v>
      </c>
      <c r="BF156" s="152">
        <f t="shared" si="5"/>
        <v>0</v>
      </c>
      <c r="BG156" s="152">
        <f t="shared" si="6"/>
        <v>0</v>
      </c>
      <c r="BH156" s="152">
        <f t="shared" si="7"/>
        <v>0</v>
      </c>
      <c r="BI156" s="152">
        <f t="shared" si="8"/>
        <v>0</v>
      </c>
      <c r="BJ156" s="14" t="s">
        <v>82</v>
      </c>
      <c r="BK156" s="152">
        <f t="shared" si="9"/>
        <v>0</v>
      </c>
      <c r="BL156" s="14" t="s">
        <v>127</v>
      </c>
      <c r="BM156" s="151" t="s">
        <v>190</v>
      </c>
    </row>
    <row r="157" spans="1:65" s="2" customFormat="1" ht="24.25" customHeight="1">
      <c r="A157" s="26"/>
      <c r="B157" s="139"/>
      <c r="C157" s="140" t="s">
        <v>191</v>
      </c>
      <c r="D157" s="140" t="s">
        <v>123</v>
      </c>
      <c r="E157" s="141" t="s">
        <v>192</v>
      </c>
      <c r="F157" s="142" t="s">
        <v>399</v>
      </c>
      <c r="G157" s="143" t="s">
        <v>126</v>
      </c>
      <c r="H157" s="144">
        <v>2830</v>
      </c>
      <c r="I157" s="145"/>
      <c r="J157" s="145">
        <f t="shared" si="0"/>
        <v>0</v>
      </c>
      <c r="K157" s="146"/>
      <c r="L157" s="27"/>
      <c r="M157" s="147" t="s">
        <v>1</v>
      </c>
      <c r="N157" s="148" t="s">
        <v>35</v>
      </c>
      <c r="O157" s="149">
        <v>0</v>
      </c>
      <c r="P157" s="149">
        <f t="shared" si="1"/>
        <v>0</v>
      </c>
      <c r="Q157" s="149">
        <v>0</v>
      </c>
      <c r="R157" s="149">
        <f t="shared" si="2"/>
        <v>0</v>
      </c>
      <c r="S157" s="149">
        <v>0</v>
      </c>
      <c r="T157" s="150">
        <f t="shared" si="3"/>
        <v>0</v>
      </c>
      <c r="U157" s="26"/>
      <c r="V157" s="26"/>
      <c r="W157" s="26"/>
      <c r="X157" s="26"/>
      <c r="Y157" s="26"/>
      <c r="Z157" s="26"/>
      <c r="AA157" s="26"/>
      <c r="AB157" s="26"/>
      <c r="AC157" s="26"/>
      <c r="AD157" s="26"/>
      <c r="AE157" s="26"/>
      <c r="AR157" s="151" t="s">
        <v>127</v>
      </c>
      <c r="AT157" s="151" t="s">
        <v>123</v>
      </c>
      <c r="AU157" s="151" t="s">
        <v>82</v>
      </c>
      <c r="AY157" s="14" t="s">
        <v>120</v>
      </c>
      <c r="BE157" s="152">
        <f t="shared" si="4"/>
        <v>0</v>
      </c>
      <c r="BF157" s="152">
        <f t="shared" si="5"/>
        <v>0</v>
      </c>
      <c r="BG157" s="152">
        <f t="shared" si="6"/>
        <v>0</v>
      </c>
      <c r="BH157" s="152">
        <f t="shared" si="7"/>
        <v>0</v>
      </c>
      <c r="BI157" s="152">
        <f t="shared" si="8"/>
        <v>0</v>
      </c>
      <c r="BJ157" s="14" t="s">
        <v>82</v>
      </c>
      <c r="BK157" s="152">
        <f t="shared" si="9"/>
        <v>0</v>
      </c>
      <c r="BL157" s="14" t="s">
        <v>127</v>
      </c>
      <c r="BM157" s="151" t="s">
        <v>193</v>
      </c>
    </row>
    <row r="158" spans="1:65" s="2" customFormat="1" ht="14.5" customHeight="1">
      <c r="A158" s="26"/>
      <c r="B158" s="139"/>
      <c r="C158" s="161" t="s">
        <v>194</v>
      </c>
      <c r="D158" s="161" t="s">
        <v>195</v>
      </c>
      <c r="E158" s="162" t="s">
        <v>196</v>
      </c>
      <c r="F158" s="163" t="s">
        <v>197</v>
      </c>
      <c r="G158" s="164" t="s">
        <v>126</v>
      </c>
      <c r="H158" s="165">
        <v>300</v>
      </c>
      <c r="I158" s="166"/>
      <c r="J158" s="166">
        <f t="shared" si="0"/>
        <v>0</v>
      </c>
      <c r="K158" s="153"/>
      <c r="L158" s="154"/>
      <c r="M158" s="155" t="s">
        <v>1</v>
      </c>
      <c r="N158" s="156" t="s">
        <v>35</v>
      </c>
      <c r="O158" s="149">
        <v>0</v>
      </c>
      <c r="P158" s="149">
        <f t="shared" si="1"/>
        <v>0</v>
      </c>
      <c r="Q158" s="149">
        <v>6.6E-3</v>
      </c>
      <c r="R158" s="149">
        <f t="shared" si="2"/>
        <v>1.98</v>
      </c>
      <c r="S158" s="149">
        <v>0</v>
      </c>
      <c r="T158" s="150">
        <f t="shared" si="3"/>
        <v>0</v>
      </c>
      <c r="U158" s="26"/>
      <c r="V158" s="26"/>
      <c r="W158" s="26"/>
      <c r="X158" s="26"/>
      <c r="Y158" s="26"/>
      <c r="Z158" s="26"/>
      <c r="AA158" s="26"/>
      <c r="AB158" s="26"/>
      <c r="AC158" s="26"/>
      <c r="AD158" s="26"/>
      <c r="AE158" s="26"/>
      <c r="AR158" s="151" t="s">
        <v>155</v>
      </c>
      <c r="AT158" s="151" t="s">
        <v>195</v>
      </c>
      <c r="AU158" s="151" t="s">
        <v>82</v>
      </c>
      <c r="AY158" s="14" t="s">
        <v>120</v>
      </c>
      <c r="BE158" s="152">
        <f t="shared" si="4"/>
        <v>0</v>
      </c>
      <c r="BF158" s="152">
        <f t="shared" si="5"/>
        <v>0</v>
      </c>
      <c r="BG158" s="152">
        <f t="shared" si="6"/>
        <v>0</v>
      </c>
      <c r="BH158" s="152">
        <f t="shared" si="7"/>
        <v>0</v>
      </c>
      <c r="BI158" s="152">
        <f t="shared" si="8"/>
        <v>0</v>
      </c>
      <c r="BJ158" s="14" t="s">
        <v>82</v>
      </c>
      <c r="BK158" s="152">
        <f t="shared" si="9"/>
        <v>0</v>
      </c>
      <c r="BL158" s="14" t="s">
        <v>127</v>
      </c>
      <c r="BM158" s="151" t="s">
        <v>198</v>
      </c>
    </row>
    <row r="159" spans="1:65" s="2" customFormat="1" ht="24.25" customHeight="1">
      <c r="A159" s="26"/>
      <c r="B159" s="139"/>
      <c r="C159" s="161" t="s">
        <v>199</v>
      </c>
      <c r="D159" s="161" t="s">
        <v>195</v>
      </c>
      <c r="E159" s="162" t="s">
        <v>200</v>
      </c>
      <c r="F159" s="163" t="s">
        <v>201</v>
      </c>
      <c r="G159" s="164" t="s">
        <v>148</v>
      </c>
      <c r="H159" s="165">
        <v>3</v>
      </c>
      <c r="I159" s="166"/>
      <c r="J159" s="166">
        <f t="shared" si="0"/>
        <v>0</v>
      </c>
      <c r="K159" s="153"/>
      <c r="L159" s="154"/>
      <c r="M159" s="155" t="s">
        <v>1</v>
      </c>
      <c r="N159" s="156" t="s">
        <v>35</v>
      </c>
      <c r="O159" s="149">
        <v>0</v>
      </c>
      <c r="P159" s="149">
        <f t="shared" si="1"/>
        <v>0</v>
      </c>
      <c r="Q159" s="149">
        <v>0.55000000000000004</v>
      </c>
      <c r="R159" s="149">
        <f t="shared" si="2"/>
        <v>1.6500000000000001</v>
      </c>
      <c r="S159" s="149">
        <v>0</v>
      </c>
      <c r="T159" s="150">
        <f t="shared" si="3"/>
        <v>0</v>
      </c>
      <c r="U159" s="26"/>
      <c r="V159" s="26"/>
      <c r="W159" s="26"/>
      <c r="X159" s="26"/>
      <c r="Y159" s="26"/>
      <c r="Z159" s="26"/>
      <c r="AA159" s="26"/>
      <c r="AB159" s="26"/>
      <c r="AC159" s="26"/>
      <c r="AD159" s="26"/>
      <c r="AE159" s="26"/>
      <c r="AR159" s="151" t="s">
        <v>155</v>
      </c>
      <c r="AT159" s="151" t="s">
        <v>195</v>
      </c>
      <c r="AU159" s="151" t="s">
        <v>82</v>
      </c>
      <c r="AY159" s="14" t="s">
        <v>120</v>
      </c>
      <c r="BE159" s="152">
        <f t="shared" si="4"/>
        <v>0</v>
      </c>
      <c r="BF159" s="152">
        <f t="shared" si="5"/>
        <v>0</v>
      </c>
      <c r="BG159" s="152">
        <f t="shared" si="6"/>
        <v>0</v>
      </c>
      <c r="BH159" s="152">
        <f t="shared" si="7"/>
        <v>0</v>
      </c>
      <c r="BI159" s="152">
        <f t="shared" si="8"/>
        <v>0</v>
      </c>
      <c r="BJ159" s="14" t="s">
        <v>82</v>
      </c>
      <c r="BK159" s="152">
        <f t="shared" si="9"/>
        <v>0</v>
      </c>
      <c r="BL159" s="14" t="s">
        <v>127</v>
      </c>
      <c r="BM159" s="151" t="s">
        <v>202</v>
      </c>
    </row>
    <row r="160" spans="1:65" s="12" customFormat="1" ht="23" customHeight="1">
      <c r="B160" s="127"/>
      <c r="D160" s="128" t="s">
        <v>68</v>
      </c>
      <c r="E160" s="137" t="s">
        <v>203</v>
      </c>
      <c r="F160" s="137" t="s">
        <v>204</v>
      </c>
      <c r="J160" s="138">
        <f>BK160</f>
        <v>0</v>
      </c>
      <c r="L160" s="127"/>
      <c r="M160" s="131"/>
      <c r="N160" s="132"/>
      <c r="O160" s="132"/>
      <c r="P160" s="133">
        <f>P161</f>
        <v>154.33158</v>
      </c>
      <c r="Q160" s="132"/>
      <c r="R160" s="133">
        <f>R161</f>
        <v>0</v>
      </c>
      <c r="S160" s="132"/>
      <c r="T160" s="134">
        <f>T161</f>
        <v>0</v>
      </c>
      <c r="AR160" s="128" t="s">
        <v>76</v>
      </c>
      <c r="AT160" s="135" t="s">
        <v>68</v>
      </c>
      <c r="AU160" s="135" t="s">
        <v>76</v>
      </c>
      <c r="AY160" s="128" t="s">
        <v>120</v>
      </c>
      <c r="BK160" s="136">
        <f>BK161</f>
        <v>0</v>
      </c>
    </row>
    <row r="161" spans="1:65" s="2" customFormat="1" ht="24.25" customHeight="1">
      <c r="A161" s="26"/>
      <c r="B161" s="139"/>
      <c r="C161" s="140" t="s">
        <v>7</v>
      </c>
      <c r="D161" s="140" t="s">
        <v>123</v>
      </c>
      <c r="E161" s="141" t="s">
        <v>205</v>
      </c>
      <c r="F161" s="142" t="s">
        <v>206</v>
      </c>
      <c r="G161" s="143" t="s">
        <v>207</v>
      </c>
      <c r="H161" s="144">
        <v>62.66</v>
      </c>
      <c r="I161" s="145"/>
      <c r="J161" s="145">
        <f>ROUND(I161*H161,2)</f>
        <v>0</v>
      </c>
      <c r="K161" s="146"/>
      <c r="L161" s="27"/>
      <c r="M161" s="147" t="s">
        <v>1</v>
      </c>
      <c r="N161" s="148" t="s">
        <v>35</v>
      </c>
      <c r="O161" s="149">
        <v>2.4630000000000001</v>
      </c>
      <c r="P161" s="149">
        <f>O161*H161</f>
        <v>154.33158</v>
      </c>
      <c r="Q161" s="149">
        <v>0</v>
      </c>
      <c r="R161" s="149">
        <f>Q161*H161</f>
        <v>0</v>
      </c>
      <c r="S161" s="149">
        <v>0</v>
      </c>
      <c r="T161" s="150">
        <f>S161*H161</f>
        <v>0</v>
      </c>
      <c r="U161" s="26"/>
      <c r="V161" s="26"/>
      <c r="W161" s="26"/>
      <c r="X161" s="26"/>
      <c r="Y161" s="26"/>
      <c r="Z161" s="26"/>
      <c r="AA161" s="26"/>
      <c r="AB161" s="26"/>
      <c r="AC161" s="26"/>
      <c r="AD161" s="26"/>
      <c r="AE161" s="26"/>
      <c r="AR161" s="151" t="s">
        <v>127</v>
      </c>
      <c r="AT161" s="151" t="s">
        <v>123</v>
      </c>
      <c r="AU161" s="151" t="s">
        <v>82</v>
      </c>
      <c r="AY161" s="14" t="s">
        <v>120</v>
      </c>
      <c r="BE161" s="152">
        <f>IF(N161="základná",J161,0)</f>
        <v>0</v>
      </c>
      <c r="BF161" s="152">
        <f>IF(N161="znížená",J161,0)</f>
        <v>0</v>
      </c>
      <c r="BG161" s="152">
        <f>IF(N161="zákl. prenesená",J161,0)</f>
        <v>0</v>
      </c>
      <c r="BH161" s="152">
        <f>IF(N161="zníž. prenesená",J161,0)</f>
        <v>0</v>
      </c>
      <c r="BI161" s="152">
        <f>IF(N161="nulová",J161,0)</f>
        <v>0</v>
      </c>
      <c r="BJ161" s="14" t="s">
        <v>82</v>
      </c>
      <c r="BK161" s="152">
        <f>ROUND(I161*H161,2)</f>
        <v>0</v>
      </c>
      <c r="BL161" s="14" t="s">
        <v>127</v>
      </c>
      <c r="BM161" s="151" t="s">
        <v>208</v>
      </c>
    </row>
    <row r="162" spans="1:65" s="12" customFormat="1" ht="26" customHeight="1">
      <c r="B162" s="127"/>
      <c r="D162" s="128" t="s">
        <v>68</v>
      </c>
      <c r="E162" s="129" t="s">
        <v>209</v>
      </c>
      <c r="F162" s="129" t="s">
        <v>210</v>
      </c>
      <c r="J162" s="130">
        <f>BK162</f>
        <v>0</v>
      </c>
      <c r="L162" s="127"/>
      <c r="M162" s="131"/>
      <c r="N162" s="132"/>
      <c r="O162" s="132"/>
      <c r="P162" s="133">
        <f>P163+P172+P175+P189</f>
        <v>18773.715377999994</v>
      </c>
      <c r="Q162" s="132"/>
      <c r="R162" s="133">
        <f>R163+R172+R175+R189</f>
        <v>68.354990599999994</v>
      </c>
      <c r="S162" s="132"/>
      <c r="T162" s="134">
        <f>T163+T172+T175+T189</f>
        <v>77.219409999999996</v>
      </c>
      <c r="AR162" s="128" t="s">
        <v>82</v>
      </c>
      <c r="AT162" s="135" t="s">
        <v>68</v>
      </c>
      <c r="AU162" s="135" t="s">
        <v>69</v>
      </c>
      <c r="AY162" s="128" t="s">
        <v>120</v>
      </c>
      <c r="BK162" s="136">
        <f>BK163+BK172+BK175+BK189</f>
        <v>0</v>
      </c>
    </row>
    <row r="163" spans="1:65" s="12" customFormat="1" ht="23" customHeight="1">
      <c r="B163" s="127"/>
      <c r="D163" s="128" t="s">
        <v>68</v>
      </c>
      <c r="E163" s="137" t="s">
        <v>211</v>
      </c>
      <c r="F163" s="137" t="s">
        <v>212</v>
      </c>
      <c r="J163" s="138">
        <f>BK163</f>
        <v>0</v>
      </c>
      <c r="L163" s="127"/>
      <c r="M163" s="131"/>
      <c r="N163" s="132"/>
      <c r="O163" s="132"/>
      <c r="P163" s="133">
        <f>SUM(P164:P171)</f>
        <v>2512.1730219999999</v>
      </c>
      <c r="Q163" s="132"/>
      <c r="R163" s="133">
        <f>SUM(R164:R171)</f>
        <v>3.7503466000000003</v>
      </c>
      <c r="S163" s="132"/>
      <c r="T163" s="134">
        <f>SUM(T164:T171)</f>
        <v>33.717060000000004</v>
      </c>
      <c r="AR163" s="128" t="s">
        <v>82</v>
      </c>
      <c r="AT163" s="135" t="s">
        <v>68</v>
      </c>
      <c r="AU163" s="135" t="s">
        <v>76</v>
      </c>
      <c r="AY163" s="128" t="s">
        <v>120</v>
      </c>
      <c r="BK163" s="136">
        <f>SUM(BK164:BK171)</f>
        <v>0</v>
      </c>
    </row>
    <row r="164" spans="1:65" s="2" customFormat="1" ht="24.25" customHeight="1">
      <c r="A164" s="26"/>
      <c r="B164" s="139"/>
      <c r="C164" s="140" t="s">
        <v>213</v>
      </c>
      <c r="D164" s="140" t="s">
        <v>123</v>
      </c>
      <c r="E164" s="141" t="s">
        <v>214</v>
      </c>
      <c r="F164" s="142" t="s">
        <v>215</v>
      </c>
      <c r="G164" s="143" t="s">
        <v>126</v>
      </c>
      <c r="H164" s="144">
        <v>3371.7060000000001</v>
      </c>
      <c r="I164" s="145"/>
      <c r="J164" s="145">
        <f t="shared" ref="J164:J171" si="10">ROUND(I164*H164,2)</f>
        <v>0</v>
      </c>
      <c r="K164" s="146"/>
      <c r="L164" s="27"/>
      <c r="M164" s="147" t="s">
        <v>1</v>
      </c>
      <c r="N164" s="148" t="s">
        <v>35</v>
      </c>
      <c r="O164" s="149">
        <v>5.8000000000000003E-2</v>
      </c>
      <c r="P164" s="149">
        <f t="shared" ref="P164:P171" si="11">O164*H164</f>
        <v>195.55894800000002</v>
      </c>
      <c r="Q164" s="149">
        <v>0</v>
      </c>
      <c r="R164" s="149">
        <f t="shared" ref="R164:R171" si="12">Q164*H164</f>
        <v>0</v>
      </c>
      <c r="S164" s="149">
        <v>0.01</v>
      </c>
      <c r="T164" s="150">
        <f t="shared" ref="T164:T171" si="13">S164*H164</f>
        <v>33.717060000000004</v>
      </c>
      <c r="U164" s="26"/>
      <c r="V164" s="26"/>
      <c r="W164" s="26"/>
      <c r="X164" s="26"/>
      <c r="Y164" s="26"/>
      <c r="Z164" s="26"/>
      <c r="AA164" s="26"/>
      <c r="AB164" s="26"/>
      <c r="AC164" s="26"/>
      <c r="AD164" s="26"/>
      <c r="AE164" s="26"/>
      <c r="AR164" s="151" t="s">
        <v>187</v>
      </c>
      <c r="AT164" s="151" t="s">
        <v>123</v>
      </c>
      <c r="AU164" s="151" t="s">
        <v>82</v>
      </c>
      <c r="AY164" s="14" t="s">
        <v>120</v>
      </c>
      <c r="BE164" s="152">
        <f t="shared" ref="BE164:BE171" si="14">IF(N164="základná",J164,0)</f>
        <v>0</v>
      </c>
      <c r="BF164" s="152">
        <f t="shared" ref="BF164:BF171" si="15">IF(N164="znížená",J164,0)</f>
        <v>0</v>
      </c>
      <c r="BG164" s="152">
        <f t="shared" ref="BG164:BG171" si="16">IF(N164="zákl. prenesená",J164,0)</f>
        <v>0</v>
      </c>
      <c r="BH164" s="152">
        <f t="shared" ref="BH164:BH171" si="17">IF(N164="zníž. prenesená",J164,0)</f>
        <v>0</v>
      </c>
      <c r="BI164" s="152">
        <f t="shared" ref="BI164:BI171" si="18">IF(N164="nulová",J164,0)</f>
        <v>0</v>
      </c>
      <c r="BJ164" s="14" t="s">
        <v>82</v>
      </c>
      <c r="BK164" s="152">
        <f t="shared" ref="BK164:BK171" si="19">ROUND(I164*H164,2)</f>
        <v>0</v>
      </c>
      <c r="BL164" s="14" t="s">
        <v>187</v>
      </c>
      <c r="BM164" s="151" t="s">
        <v>216</v>
      </c>
    </row>
    <row r="165" spans="1:65" s="2" customFormat="1" ht="24.25" customHeight="1">
      <c r="A165" s="26"/>
      <c r="B165" s="139"/>
      <c r="C165" s="140" t="s">
        <v>217</v>
      </c>
      <c r="D165" s="140" t="s">
        <v>123</v>
      </c>
      <c r="E165" s="141" t="s">
        <v>218</v>
      </c>
      <c r="F165" s="142" t="s">
        <v>219</v>
      </c>
      <c r="G165" s="143" t="s">
        <v>126</v>
      </c>
      <c r="H165" s="144">
        <v>3419.2060000000001</v>
      </c>
      <c r="I165" s="145"/>
      <c r="J165" s="145">
        <f t="shared" si="10"/>
        <v>0</v>
      </c>
      <c r="K165" s="146"/>
      <c r="L165" s="27"/>
      <c r="M165" s="147" t="s">
        <v>1</v>
      </c>
      <c r="N165" s="148" t="s">
        <v>35</v>
      </c>
      <c r="O165" s="149">
        <v>4.2999999999999997E-2</v>
      </c>
      <c r="P165" s="149">
        <f t="shared" si="11"/>
        <v>147.025858</v>
      </c>
      <c r="Q165" s="149">
        <v>0</v>
      </c>
      <c r="R165" s="149">
        <f t="shared" si="12"/>
        <v>0</v>
      </c>
      <c r="S165" s="149">
        <v>0</v>
      </c>
      <c r="T165" s="150">
        <f t="shared" si="13"/>
        <v>0</v>
      </c>
      <c r="U165" s="26"/>
      <c r="V165" s="26"/>
      <c r="W165" s="26"/>
      <c r="X165" s="26"/>
      <c r="Y165" s="26"/>
      <c r="Z165" s="26"/>
      <c r="AA165" s="26"/>
      <c r="AB165" s="26"/>
      <c r="AC165" s="26"/>
      <c r="AD165" s="26"/>
      <c r="AE165" s="26"/>
      <c r="AR165" s="151" t="s">
        <v>187</v>
      </c>
      <c r="AT165" s="151" t="s">
        <v>123</v>
      </c>
      <c r="AU165" s="151" t="s">
        <v>82</v>
      </c>
      <c r="AY165" s="14" t="s">
        <v>120</v>
      </c>
      <c r="BE165" s="152">
        <f t="shared" si="14"/>
        <v>0</v>
      </c>
      <c r="BF165" s="152">
        <f t="shared" si="15"/>
        <v>0</v>
      </c>
      <c r="BG165" s="152">
        <f t="shared" si="16"/>
        <v>0</v>
      </c>
      <c r="BH165" s="152">
        <f t="shared" si="17"/>
        <v>0</v>
      </c>
      <c r="BI165" s="152">
        <f t="shared" si="18"/>
        <v>0</v>
      </c>
      <c r="BJ165" s="14" t="s">
        <v>82</v>
      </c>
      <c r="BK165" s="152">
        <f t="shared" si="19"/>
        <v>0</v>
      </c>
      <c r="BL165" s="14" t="s">
        <v>187</v>
      </c>
      <c r="BM165" s="151" t="s">
        <v>220</v>
      </c>
    </row>
    <row r="166" spans="1:65" s="2" customFormat="1" ht="30.5" customHeight="1">
      <c r="A166" s="26"/>
      <c r="B166" s="139"/>
      <c r="C166" s="161" t="s">
        <v>221</v>
      </c>
      <c r="D166" s="161" t="s">
        <v>195</v>
      </c>
      <c r="E166" s="162" t="s">
        <v>222</v>
      </c>
      <c r="F166" s="163" t="s">
        <v>407</v>
      </c>
      <c r="G166" s="164" t="s">
        <v>126</v>
      </c>
      <c r="H166" s="165">
        <v>85</v>
      </c>
      <c r="I166" s="166"/>
      <c r="J166" s="166">
        <f t="shared" si="10"/>
        <v>0</v>
      </c>
      <c r="K166" s="153"/>
      <c r="L166" s="154"/>
      <c r="M166" s="155" t="s">
        <v>1</v>
      </c>
      <c r="N166" s="156" t="s">
        <v>35</v>
      </c>
      <c r="O166" s="149">
        <v>0</v>
      </c>
      <c r="P166" s="149">
        <f t="shared" si="11"/>
        <v>0</v>
      </c>
      <c r="Q166" s="149">
        <v>0</v>
      </c>
      <c r="R166" s="149">
        <f t="shared" si="12"/>
        <v>0</v>
      </c>
      <c r="S166" s="149">
        <v>0</v>
      </c>
      <c r="T166" s="150">
        <f t="shared" si="13"/>
        <v>0</v>
      </c>
      <c r="U166" s="26"/>
      <c r="V166" s="26"/>
      <c r="W166" s="26"/>
      <c r="X166" s="26"/>
      <c r="Y166" s="26"/>
      <c r="Z166" s="26"/>
      <c r="AA166" s="26"/>
      <c r="AB166" s="26"/>
      <c r="AC166" s="26"/>
      <c r="AD166" s="26"/>
      <c r="AE166" s="26"/>
      <c r="AR166" s="151" t="s">
        <v>223</v>
      </c>
      <c r="AT166" s="151" t="s">
        <v>195</v>
      </c>
      <c r="AU166" s="151" t="s">
        <v>82</v>
      </c>
      <c r="AY166" s="14" t="s">
        <v>120</v>
      </c>
      <c r="BE166" s="152">
        <f t="shared" si="14"/>
        <v>0</v>
      </c>
      <c r="BF166" s="152">
        <f t="shared" si="15"/>
        <v>0</v>
      </c>
      <c r="BG166" s="152">
        <f t="shared" si="16"/>
        <v>0</v>
      </c>
      <c r="BH166" s="152">
        <f t="shared" si="17"/>
        <v>0</v>
      </c>
      <c r="BI166" s="152">
        <f t="shared" si="18"/>
        <v>0</v>
      </c>
      <c r="BJ166" s="14" t="s">
        <v>82</v>
      </c>
      <c r="BK166" s="152">
        <f t="shared" si="19"/>
        <v>0</v>
      </c>
      <c r="BL166" s="14" t="s">
        <v>187</v>
      </c>
      <c r="BM166" s="151" t="s">
        <v>224</v>
      </c>
    </row>
    <row r="167" spans="1:65" s="2" customFormat="1" ht="38" customHeight="1">
      <c r="A167" s="26"/>
      <c r="B167" s="139"/>
      <c r="C167" s="140" t="s">
        <v>225</v>
      </c>
      <c r="D167" s="140" t="s">
        <v>123</v>
      </c>
      <c r="E167" s="141" t="s">
        <v>226</v>
      </c>
      <c r="F167" s="142" t="s">
        <v>227</v>
      </c>
      <c r="G167" s="143" t="s">
        <v>126</v>
      </c>
      <c r="H167" s="144">
        <v>6818.8119999999999</v>
      </c>
      <c r="I167" s="145"/>
      <c r="J167" s="145">
        <f t="shared" si="10"/>
        <v>0</v>
      </c>
      <c r="K167" s="146"/>
      <c r="L167" s="27"/>
      <c r="M167" s="147" t="s">
        <v>1</v>
      </c>
      <c r="N167" s="148" t="s">
        <v>35</v>
      </c>
      <c r="O167" s="149">
        <v>0.318</v>
      </c>
      <c r="P167" s="149">
        <f t="shared" si="11"/>
        <v>2168.382216</v>
      </c>
      <c r="Q167" s="149">
        <v>5.5000000000000003E-4</v>
      </c>
      <c r="R167" s="149">
        <f t="shared" si="12"/>
        <v>3.7503466000000003</v>
      </c>
      <c r="S167" s="149">
        <v>0</v>
      </c>
      <c r="T167" s="150">
        <f t="shared" si="13"/>
        <v>0</v>
      </c>
      <c r="U167" s="26"/>
      <c r="V167" s="26"/>
      <c r="W167" s="26"/>
      <c r="X167" s="26"/>
      <c r="Y167" s="26"/>
      <c r="Z167" s="26"/>
      <c r="AA167" s="26"/>
      <c r="AB167" s="26"/>
      <c r="AC167" s="26"/>
      <c r="AD167" s="26"/>
      <c r="AE167" s="26"/>
      <c r="AR167" s="151" t="s">
        <v>187</v>
      </c>
      <c r="AT167" s="151" t="s">
        <v>123</v>
      </c>
      <c r="AU167" s="151" t="s">
        <v>82</v>
      </c>
      <c r="AY167" s="14" t="s">
        <v>120</v>
      </c>
      <c r="BE167" s="152">
        <f t="shared" si="14"/>
        <v>0</v>
      </c>
      <c r="BF167" s="152">
        <f t="shared" si="15"/>
        <v>0</v>
      </c>
      <c r="BG167" s="152">
        <f t="shared" si="16"/>
        <v>0</v>
      </c>
      <c r="BH167" s="152">
        <f t="shared" si="17"/>
        <v>0</v>
      </c>
      <c r="BI167" s="152">
        <f t="shared" si="18"/>
        <v>0</v>
      </c>
      <c r="BJ167" s="14" t="s">
        <v>82</v>
      </c>
      <c r="BK167" s="152">
        <f t="shared" si="19"/>
        <v>0</v>
      </c>
      <c r="BL167" s="14" t="s">
        <v>187</v>
      </c>
      <c r="BM167" s="151" t="s">
        <v>228</v>
      </c>
    </row>
    <row r="168" spans="1:65" s="2" customFormat="1" ht="24.25" customHeight="1">
      <c r="A168" s="26"/>
      <c r="B168" s="139"/>
      <c r="C168" s="161" t="s">
        <v>229</v>
      </c>
      <c r="D168" s="161" t="s">
        <v>195</v>
      </c>
      <c r="E168" s="162" t="s">
        <v>230</v>
      </c>
      <c r="F168" s="163" t="s">
        <v>408</v>
      </c>
      <c r="G168" s="164" t="s">
        <v>126</v>
      </c>
      <c r="H168" s="165">
        <v>3920.817</v>
      </c>
      <c r="I168" s="166"/>
      <c r="J168" s="166">
        <f t="shared" si="10"/>
        <v>0</v>
      </c>
      <c r="K168" s="153"/>
      <c r="L168" s="154"/>
      <c r="M168" s="155" t="s">
        <v>1</v>
      </c>
      <c r="N168" s="156" t="s">
        <v>35</v>
      </c>
      <c r="O168" s="149">
        <v>0</v>
      </c>
      <c r="P168" s="149">
        <f t="shared" si="11"/>
        <v>0</v>
      </c>
      <c r="Q168" s="149">
        <v>0</v>
      </c>
      <c r="R168" s="149">
        <f t="shared" si="12"/>
        <v>0</v>
      </c>
      <c r="S168" s="149">
        <v>0</v>
      </c>
      <c r="T168" s="150">
        <f t="shared" si="13"/>
        <v>0</v>
      </c>
      <c r="U168" s="26"/>
      <c r="V168" s="26"/>
      <c r="W168" s="26"/>
      <c r="X168" s="26"/>
      <c r="Y168" s="26"/>
      <c r="Z168" s="26"/>
      <c r="AA168" s="26"/>
      <c r="AB168" s="26"/>
      <c r="AC168" s="26"/>
      <c r="AD168" s="26"/>
      <c r="AE168" s="26"/>
      <c r="AR168" s="151" t="s">
        <v>223</v>
      </c>
      <c r="AT168" s="151" t="s">
        <v>195</v>
      </c>
      <c r="AU168" s="151" t="s">
        <v>82</v>
      </c>
      <c r="AY168" s="14" t="s">
        <v>120</v>
      </c>
      <c r="BE168" s="152">
        <f t="shared" si="14"/>
        <v>0</v>
      </c>
      <c r="BF168" s="152">
        <f t="shared" si="15"/>
        <v>0</v>
      </c>
      <c r="BG168" s="152">
        <f t="shared" si="16"/>
        <v>0</v>
      </c>
      <c r="BH168" s="152">
        <f t="shared" si="17"/>
        <v>0</v>
      </c>
      <c r="BI168" s="152">
        <f t="shared" si="18"/>
        <v>0</v>
      </c>
      <c r="BJ168" s="14" t="s">
        <v>82</v>
      </c>
      <c r="BK168" s="152">
        <f t="shared" si="19"/>
        <v>0</v>
      </c>
      <c r="BL168" s="14" t="s">
        <v>187</v>
      </c>
      <c r="BM168" s="151" t="s">
        <v>231</v>
      </c>
    </row>
    <row r="169" spans="1:65" s="2" customFormat="1" ht="32.5" customHeight="1">
      <c r="A169" s="26"/>
      <c r="B169" s="139"/>
      <c r="C169" s="161" t="s">
        <v>232</v>
      </c>
      <c r="D169" s="161" t="s">
        <v>195</v>
      </c>
      <c r="E169" s="162" t="s">
        <v>233</v>
      </c>
      <c r="F169" s="163" t="s">
        <v>409</v>
      </c>
      <c r="G169" s="164" t="s">
        <v>126</v>
      </c>
      <c r="H169" s="165">
        <v>3920.817</v>
      </c>
      <c r="I169" s="166"/>
      <c r="J169" s="166">
        <f t="shared" si="10"/>
        <v>0</v>
      </c>
      <c r="K169" s="153"/>
      <c r="L169" s="154"/>
      <c r="M169" s="155" t="s">
        <v>1</v>
      </c>
      <c r="N169" s="156" t="s">
        <v>35</v>
      </c>
      <c r="O169" s="149">
        <v>0</v>
      </c>
      <c r="P169" s="149">
        <f t="shared" si="11"/>
        <v>0</v>
      </c>
      <c r="Q169" s="149">
        <v>0</v>
      </c>
      <c r="R169" s="149">
        <f t="shared" si="12"/>
        <v>0</v>
      </c>
      <c r="S169" s="149">
        <v>0</v>
      </c>
      <c r="T169" s="150">
        <f t="shared" si="13"/>
        <v>0</v>
      </c>
      <c r="U169" s="26"/>
      <c r="V169" s="26"/>
      <c r="W169" s="26"/>
      <c r="X169" s="26"/>
      <c r="Y169" s="26"/>
      <c r="Z169" s="26"/>
      <c r="AA169" s="26"/>
      <c r="AB169" s="26"/>
      <c r="AC169" s="26"/>
      <c r="AD169" s="26"/>
      <c r="AE169" s="26"/>
      <c r="AR169" s="151" t="s">
        <v>223</v>
      </c>
      <c r="AT169" s="151" t="s">
        <v>195</v>
      </c>
      <c r="AU169" s="151" t="s">
        <v>82</v>
      </c>
      <c r="AY169" s="14" t="s">
        <v>120</v>
      </c>
      <c r="BE169" s="152">
        <f t="shared" si="14"/>
        <v>0</v>
      </c>
      <c r="BF169" s="152">
        <f t="shared" si="15"/>
        <v>0</v>
      </c>
      <c r="BG169" s="152">
        <f t="shared" si="16"/>
        <v>0</v>
      </c>
      <c r="BH169" s="152">
        <f t="shared" si="17"/>
        <v>0</v>
      </c>
      <c r="BI169" s="152">
        <f t="shared" si="18"/>
        <v>0</v>
      </c>
      <c r="BJ169" s="14" t="s">
        <v>82</v>
      </c>
      <c r="BK169" s="152">
        <f t="shared" si="19"/>
        <v>0</v>
      </c>
      <c r="BL169" s="14" t="s">
        <v>187</v>
      </c>
      <c r="BM169" s="151" t="s">
        <v>234</v>
      </c>
    </row>
    <row r="170" spans="1:65" s="2" customFormat="1" ht="29.5" customHeight="1">
      <c r="A170" s="26"/>
      <c r="B170" s="139"/>
      <c r="C170" s="140" t="s">
        <v>235</v>
      </c>
      <c r="D170" s="140" t="s">
        <v>123</v>
      </c>
      <c r="E170" s="141" t="s">
        <v>236</v>
      </c>
      <c r="F170" s="142" t="s">
        <v>237</v>
      </c>
      <c r="G170" s="143" t="s">
        <v>238</v>
      </c>
      <c r="H170" s="144">
        <v>9</v>
      </c>
      <c r="I170" s="145"/>
      <c r="J170" s="145">
        <f t="shared" si="10"/>
        <v>0</v>
      </c>
      <c r="K170" s="146"/>
      <c r="L170" s="27"/>
      <c r="M170" s="147" t="s">
        <v>1</v>
      </c>
      <c r="N170" s="148" t="s">
        <v>35</v>
      </c>
      <c r="O170" s="149">
        <v>0.13400000000000001</v>
      </c>
      <c r="P170" s="149">
        <f t="shared" si="11"/>
        <v>1.206</v>
      </c>
      <c r="Q170" s="149">
        <v>0</v>
      </c>
      <c r="R170" s="149">
        <f t="shared" si="12"/>
        <v>0</v>
      </c>
      <c r="S170" s="149">
        <v>0</v>
      </c>
      <c r="T170" s="150">
        <f t="shared" si="13"/>
        <v>0</v>
      </c>
      <c r="U170" s="26"/>
      <c r="V170" s="26"/>
      <c r="W170" s="26"/>
      <c r="X170" s="26"/>
      <c r="Y170" s="26"/>
      <c r="Z170" s="26"/>
      <c r="AA170" s="26"/>
      <c r="AB170" s="26"/>
      <c r="AC170" s="26"/>
      <c r="AD170" s="26"/>
      <c r="AE170" s="26"/>
      <c r="AR170" s="151" t="s">
        <v>187</v>
      </c>
      <c r="AT170" s="151" t="s">
        <v>123</v>
      </c>
      <c r="AU170" s="151" t="s">
        <v>82</v>
      </c>
      <c r="AY170" s="14" t="s">
        <v>120</v>
      </c>
      <c r="BE170" s="152">
        <f t="shared" si="14"/>
        <v>0</v>
      </c>
      <c r="BF170" s="152">
        <f t="shared" si="15"/>
        <v>0</v>
      </c>
      <c r="BG170" s="152">
        <f t="shared" si="16"/>
        <v>0</v>
      </c>
      <c r="BH170" s="152">
        <f t="shared" si="17"/>
        <v>0</v>
      </c>
      <c r="BI170" s="152">
        <f t="shared" si="18"/>
        <v>0</v>
      </c>
      <c r="BJ170" s="14" t="s">
        <v>82</v>
      </c>
      <c r="BK170" s="152">
        <f t="shared" si="19"/>
        <v>0</v>
      </c>
      <c r="BL170" s="14" t="s">
        <v>187</v>
      </c>
      <c r="BM170" s="151" t="s">
        <v>239</v>
      </c>
    </row>
    <row r="171" spans="1:65" s="2" customFormat="1" ht="24.25" customHeight="1">
      <c r="A171" s="26"/>
      <c r="B171" s="139"/>
      <c r="C171" s="140" t="s">
        <v>240</v>
      </c>
      <c r="D171" s="140" t="s">
        <v>123</v>
      </c>
      <c r="E171" s="141" t="s">
        <v>241</v>
      </c>
      <c r="F171" s="142" t="s">
        <v>242</v>
      </c>
      <c r="G171" s="143" t="s">
        <v>207</v>
      </c>
      <c r="H171" s="144">
        <v>1244.0029999999999</v>
      </c>
      <c r="I171" s="145"/>
      <c r="J171" s="145">
        <f t="shared" si="10"/>
        <v>0</v>
      </c>
      <c r="K171" s="146"/>
      <c r="L171" s="27"/>
      <c r="M171" s="147" t="s">
        <v>1</v>
      </c>
      <c r="N171" s="148" t="s">
        <v>35</v>
      </c>
      <c r="O171" s="149">
        <v>0</v>
      </c>
      <c r="P171" s="149">
        <f t="shared" si="11"/>
        <v>0</v>
      </c>
      <c r="Q171" s="149">
        <v>0</v>
      </c>
      <c r="R171" s="149">
        <f t="shared" si="12"/>
        <v>0</v>
      </c>
      <c r="S171" s="149">
        <v>0</v>
      </c>
      <c r="T171" s="150">
        <f t="shared" si="13"/>
        <v>0</v>
      </c>
      <c r="U171" s="26"/>
      <c r="V171" s="26"/>
      <c r="W171" s="26"/>
      <c r="X171" s="26"/>
      <c r="Y171" s="26"/>
      <c r="Z171" s="26"/>
      <c r="AA171" s="26"/>
      <c r="AB171" s="26"/>
      <c r="AC171" s="26"/>
      <c r="AD171" s="26"/>
      <c r="AE171" s="26"/>
      <c r="AR171" s="151" t="s">
        <v>187</v>
      </c>
      <c r="AT171" s="151" t="s">
        <v>123</v>
      </c>
      <c r="AU171" s="151" t="s">
        <v>82</v>
      </c>
      <c r="AY171" s="14" t="s">
        <v>120</v>
      </c>
      <c r="BE171" s="152">
        <f t="shared" si="14"/>
        <v>0</v>
      </c>
      <c r="BF171" s="152">
        <f t="shared" si="15"/>
        <v>0</v>
      </c>
      <c r="BG171" s="152">
        <f t="shared" si="16"/>
        <v>0</v>
      </c>
      <c r="BH171" s="152">
        <f t="shared" si="17"/>
        <v>0</v>
      </c>
      <c r="BI171" s="152">
        <f t="shared" si="18"/>
        <v>0</v>
      </c>
      <c r="BJ171" s="14" t="s">
        <v>82</v>
      </c>
      <c r="BK171" s="152">
        <f t="shared" si="19"/>
        <v>0</v>
      </c>
      <c r="BL171" s="14" t="s">
        <v>187</v>
      </c>
      <c r="BM171" s="151" t="s">
        <v>243</v>
      </c>
    </row>
    <row r="172" spans="1:65" s="12" customFormat="1" ht="23" customHeight="1">
      <c r="B172" s="127"/>
      <c r="D172" s="128" t="s">
        <v>68</v>
      </c>
      <c r="E172" s="137" t="s">
        <v>244</v>
      </c>
      <c r="F172" s="137" t="s">
        <v>245</v>
      </c>
      <c r="J172" s="138">
        <f>BK172</f>
        <v>0</v>
      </c>
      <c r="L172" s="127"/>
      <c r="M172" s="131"/>
      <c r="N172" s="132"/>
      <c r="O172" s="132"/>
      <c r="P172" s="133">
        <f>SUM(P173:P174)</f>
        <v>189.61</v>
      </c>
      <c r="Q172" s="132"/>
      <c r="R172" s="133">
        <f>SUM(R173:R174)</f>
        <v>0</v>
      </c>
      <c r="S172" s="132"/>
      <c r="T172" s="134">
        <f>SUM(T173:T174)</f>
        <v>22.583399999999997</v>
      </c>
      <c r="AR172" s="128" t="s">
        <v>82</v>
      </c>
      <c r="AT172" s="135" t="s">
        <v>68</v>
      </c>
      <c r="AU172" s="135" t="s">
        <v>76</v>
      </c>
      <c r="AY172" s="128" t="s">
        <v>120</v>
      </c>
      <c r="BK172" s="136">
        <f>SUM(BK173:BK174)</f>
        <v>0</v>
      </c>
    </row>
    <row r="173" spans="1:65" s="2" customFormat="1" ht="24.25" customHeight="1">
      <c r="A173" s="26"/>
      <c r="B173" s="139"/>
      <c r="C173" s="140" t="s">
        <v>246</v>
      </c>
      <c r="D173" s="140" t="s">
        <v>123</v>
      </c>
      <c r="E173" s="141" t="s">
        <v>247</v>
      </c>
      <c r="F173" s="142" t="s">
        <v>248</v>
      </c>
      <c r="G173" s="143" t="s">
        <v>126</v>
      </c>
      <c r="H173" s="144">
        <v>2830</v>
      </c>
      <c r="I173" s="145"/>
      <c r="J173" s="145">
        <f>ROUND(I173*H173,2)</f>
        <v>0</v>
      </c>
      <c r="K173" s="146"/>
      <c r="L173" s="27"/>
      <c r="M173" s="147" t="s">
        <v>1</v>
      </c>
      <c r="N173" s="148" t="s">
        <v>35</v>
      </c>
      <c r="O173" s="149">
        <v>6.7000000000000004E-2</v>
      </c>
      <c r="P173" s="149">
        <f>O173*H173</f>
        <v>189.61</v>
      </c>
      <c r="Q173" s="149">
        <v>0</v>
      </c>
      <c r="R173" s="149">
        <f>Q173*H173</f>
        <v>0</v>
      </c>
      <c r="S173" s="149">
        <v>7.9799999999999992E-3</v>
      </c>
      <c r="T173" s="150">
        <f>S173*H173</f>
        <v>22.583399999999997</v>
      </c>
      <c r="U173" s="26"/>
      <c r="V173" s="26"/>
      <c r="W173" s="26"/>
      <c r="X173" s="26"/>
      <c r="Y173" s="26"/>
      <c r="Z173" s="26"/>
      <c r="AA173" s="26"/>
      <c r="AB173" s="26"/>
      <c r="AC173" s="26"/>
      <c r="AD173" s="26"/>
      <c r="AE173" s="26"/>
      <c r="AR173" s="151" t="s">
        <v>187</v>
      </c>
      <c r="AT173" s="151" t="s">
        <v>123</v>
      </c>
      <c r="AU173" s="151" t="s">
        <v>82</v>
      </c>
      <c r="AY173" s="14" t="s">
        <v>120</v>
      </c>
      <c r="BE173" s="152">
        <f>IF(N173="základná",J173,0)</f>
        <v>0</v>
      </c>
      <c r="BF173" s="152">
        <f>IF(N173="znížená",J173,0)</f>
        <v>0</v>
      </c>
      <c r="BG173" s="152">
        <f>IF(N173="zákl. prenesená",J173,0)</f>
        <v>0</v>
      </c>
      <c r="BH173" s="152">
        <f>IF(N173="zníž. prenesená",J173,0)</f>
        <v>0</v>
      </c>
      <c r="BI173" s="152">
        <f>IF(N173="nulová",J173,0)</f>
        <v>0</v>
      </c>
      <c r="BJ173" s="14" t="s">
        <v>82</v>
      </c>
      <c r="BK173" s="152">
        <f>ROUND(I173*H173,2)</f>
        <v>0</v>
      </c>
      <c r="BL173" s="14" t="s">
        <v>187</v>
      </c>
      <c r="BM173" s="151" t="s">
        <v>249</v>
      </c>
    </row>
    <row r="174" spans="1:65" s="2" customFormat="1" ht="24.25" customHeight="1">
      <c r="A174" s="26"/>
      <c r="B174" s="139"/>
      <c r="C174" s="140" t="s">
        <v>250</v>
      </c>
      <c r="D174" s="140" t="s">
        <v>123</v>
      </c>
      <c r="E174" s="141" t="s">
        <v>251</v>
      </c>
      <c r="F174" s="142" t="s">
        <v>252</v>
      </c>
      <c r="G174" s="143" t="s">
        <v>207</v>
      </c>
      <c r="H174" s="144">
        <v>29.715</v>
      </c>
      <c r="I174" s="145"/>
      <c r="J174" s="145">
        <f>ROUND(I174*H174,2)</f>
        <v>0</v>
      </c>
      <c r="K174" s="146"/>
      <c r="L174" s="27"/>
      <c r="M174" s="147" t="s">
        <v>1</v>
      </c>
      <c r="N174" s="148" t="s">
        <v>35</v>
      </c>
      <c r="O174" s="149">
        <v>0</v>
      </c>
      <c r="P174" s="149">
        <f>O174*H174</f>
        <v>0</v>
      </c>
      <c r="Q174" s="149">
        <v>0</v>
      </c>
      <c r="R174" s="149">
        <f>Q174*H174</f>
        <v>0</v>
      </c>
      <c r="S174" s="149">
        <v>0</v>
      </c>
      <c r="T174" s="150">
        <f>S174*H174</f>
        <v>0</v>
      </c>
      <c r="U174" s="26"/>
      <c r="V174" s="26"/>
      <c r="W174" s="26"/>
      <c r="X174" s="26"/>
      <c r="Y174" s="26"/>
      <c r="Z174" s="26"/>
      <c r="AA174" s="26"/>
      <c r="AB174" s="26"/>
      <c r="AC174" s="26"/>
      <c r="AD174" s="26"/>
      <c r="AE174" s="26"/>
      <c r="AR174" s="151" t="s">
        <v>187</v>
      </c>
      <c r="AT174" s="151" t="s">
        <v>123</v>
      </c>
      <c r="AU174" s="151" t="s">
        <v>82</v>
      </c>
      <c r="AY174" s="14" t="s">
        <v>120</v>
      </c>
      <c r="BE174" s="152">
        <f>IF(N174="základná",J174,0)</f>
        <v>0</v>
      </c>
      <c r="BF174" s="152">
        <f>IF(N174="znížená",J174,0)</f>
        <v>0</v>
      </c>
      <c r="BG174" s="152">
        <f>IF(N174="zákl. prenesená",J174,0)</f>
        <v>0</v>
      </c>
      <c r="BH174" s="152">
        <f>IF(N174="zníž. prenesená",J174,0)</f>
        <v>0</v>
      </c>
      <c r="BI174" s="152">
        <f>IF(N174="nulová",J174,0)</f>
        <v>0</v>
      </c>
      <c r="BJ174" s="14" t="s">
        <v>82</v>
      </c>
      <c r="BK174" s="152">
        <f>ROUND(I174*H174,2)</f>
        <v>0</v>
      </c>
      <c r="BL174" s="14" t="s">
        <v>187</v>
      </c>
      <c r="BM174" s="151" t="s">
        <v>253</v>
      </c>
    </row>
    <row r="175" spans="1:65" s="12" customFormat="1" ht="23" customHeight="1">
      <c r="B175" s="127"/>
      <c r="D175" s="128" t="s">
        <v>68</v>
      </c>
      <c r="E175" s="137" t="s">
        <v>254</v>
      </c>
      <c r="F175" s="137" t="s">
        <v>255</v>
      </c>
      <c r="J175" s="138">
        <f>BK175</f>
        <v>0</v>
      </c>
      <c r="L175" s="127"/>
      <c r="M175" s="131"/>
      <c r="N175" s="132"/>
      <c r="O175" s="132"/>
      <c r="P175" s="133">
        <f>SUM(P176:P188)</f>
        <v>488.93408999999997</v>
      </c>
      <c r="Q175" s="132"/>
      <c r="R175" s="133">
        <f>SUM(R176:R188)</f>
        <v>2.0101049999999998</v>
      </c>
      <c r="S175" s="132"/>
      <c r="T175" s="134">
        <f>SUM(T176:T188)</f>
        <v>1.2460499999999999</v>
      </c>
      <c r="AR175" s="128" t="s">
        <v>82</v>
      </c>
      <c r="AT175" s="135" t="s">
        <v>68</v>
      </c>
      <c r="AU175" s="135" t="s">
        <v>76</v>
      </c>
      <c r="AY175" s="128" t="s">
        <v>120</v>
      </c>
      <c r="BK175" s="136">
        <f>SUM(BK176:BK188)</f>
        <v>0</v>
      </c>
    </row>
    <row r="176" spans="1:65" s="2" customFormat="1" ht="38" customHeight="1">
      <c r="A176" s="26"/>
      <c r="B176" s="139"/>
      <c r="C176" s="140" t="s">
        <v>256</v>
      </c>
      <c r="D176" s="140" t="s">
        <v>123</v>
      </c>
      <c r="E176" s="141" t="s">
        <v>257</v>
      </c>
      <c r="F176" s="142" t="s">
        <v>258</v>
      </c>
      <c r="G176" s="143" t="s">
        <v>153</v>
      </c>
      <c r="H176" s="144">
        <v>126</v>
      </c>
      <c r="I176" s="145"/>
      <c r="J176" s="145">
        <f t="shared" ref="J176:J188" si="20">ROUND(I176*H176,2)</f>
        <v>0</v>
      </c>
      <c r="K176" s="146"/>
      <c r="L176" s="27"/>
      <c r="M176" s="147" t="s">
        <v>1</v>
      </c>
      <c r="N176" s="148" t="s">
        <v>35</v>
      </c>
      <c r="O176" s="149">
        <v>0.61753000000000002</v>
      </c>
      <c r="P176" s="149">
        <f t="shared" ref="P176:P188" si="21">O176*H176</f>
        <v>77.808779999999999</v>
      </c>
      <c r="Q176" s="149">
        <v>3.3300000000000001E-3</v>
      </c>
      <c r="R176" s="149">
        <f t="shared" ref="R176:R188" si="22">Q176*H176</f>
        <v>0.41958000000000001</v>
      </c>
      <c r="S176" s="149">
        <v>0</v>
      </c>
      <c r="T176" s="150">
        <f t="shared" ref="T176:T188" si="23">S176*H176</f>
        <v>0</v>
      </c>
      <c r="U176" s="26"/>
      <c r="V176" s="26"/>
      <c r="W176" s="26"/>
      <c r="X176" s="26"/>
      <c r="Y176" s="26"/>
      <c r="Z176" s="26"/>
      <c r="AA176" s="26"/>
      <c r="AB176" s="26"/>
      <c r="AC176" s="26"/>
      <c r="AD176" s="26"/>
      <c r="AE176" s="26"/>
      <c r="AR176" s="151" t="s">
        <v>187</v>
      </c>
      <c r="AT176" s="151" t="s">
        <v>123</v>
      </c>
      <c r="AU176" s="151" t="s">
        <v>82</v>
      </c>
      <c r="AY176" s="14" t="s">
        <v>120</v>
      </c>
      <c r="BE176" s="152">
        <f t="shared" ref="BE176:BE188" si="24">IF(N176="základná",J176,0)</f>
        <v>0</v>
      </c>
      <c r="BF176" s="152">
        <f t="shared" ref="BF176:BF188" si="25">IF(N176="znížená",J176,0)</f>
        <v>0</v>
      </c>
      <c r="BG176" s="152">
        <f t="shared" ref="BG176:BG188" si="26">IF(N176="zákl. prenesená",J176,0)</f>
        <v>0</v>
      </c>
      <c r="BH176" s="152">
        <f t="shared" ref="BH176:BH188" si="27">IF(N176="zníž. prenesená",J176,0)</f>
        <v>0</v>
      </c>
      <c r="BI176" s="152">
        <f t="shared" ref="BI176:BI188" si="28">IF(N176="nulová",J176,0)</f>
        <v>0</v>
      </c>
      <c r="BJ176" s="14" t="s">
        <v>82</v>
      </c>
      <c r="BK176" s="152">
        <f t="shared" ref="BK176:BK188" si="29">ROUND(I176*H176,2)</f>
        <v>0</v>
      </c>
      <c r="BL176" s="14" t="s">
        <v>187</v>
      </c>
      <c r="BM176" s="151" t="s">
        <v>259</v>
      </c>
    </row>
    <row r="177" spans="1:65" s="2" customFormat="1" ht="24.25" customHeight="1">
      <c r="A177" s="26"/>
      <c r="B177" s="139"/>
      <c r="C177" s="140" t="s">
        <v>223</v>
      </c>
      <c r="D177" s="140" t="s">
        <v>123</v>
      </c>
      <c r="E177" s="141" t="s">
        <v>260</v>
      </c>
      <c r="F177" s="142" t="s">
        <v>261</v>
      </c>
      <c r="G177" s="143" t="s">
        <v>153</v>
      </c>
      <c r="H177" s="144">
        <v>126</v>
      </c>
      <c r="I177" s="145"/>
      <c r="J177" s="145">
        <f t="shared" si="20"/>
        <v>0</v>
      </c>
      <c r="K177" s="146"/>
      <c r="L177" s="27"/>
      <c r="M177" s="147" t="s">
        <v>1</v>
      </c>
      <c r="N177" s="148" t="s">
        <v>35</v>
      </c>
      <c r="O177" s="149">
        <v>6.6000000000000003E-2</v>
      </c>
      <c r="P177" s="149">
        <f t="shared" si="21"/>
        <v>8.3160000000000007</v>
      </c>
      <c r="Q177" s="149">
        <v>0</v>
      </c>
      <c r="R177" s="149">
        <f t="shared" si="22"/>
        <v>0</v>
      </c>
      <c r="S177" s="149">
        <v>3.2000000000000002E-3</v>
      </c>
      <c r="T177" s="150">
        <f t="shared" si="23"/>
        <v>0.4032</v>
      </c>
      <c r="U177" s="26"/>
      <c r="V177" s="26"/>
      <c r="W177" s="26"/>
      <c r="X177" s="26"/>
      <c r="Y177" s="26"/>
      <c r="Z177" s="26"/>
      <c r="AA177" s="26"/>
      <c r="AB177" s="26"/>
      <c r="AC177" s="26"/>
      <c r="AD177" s="26"/>
      <c r="AE177" s="26"/>
      <c r="AR177" s="151" t="s">
        <v>187</v>
      </c>
      <c r="AT177" s="151" t="s">
        <v>123</v>
      </c>
      <c r="AU177" s="151" t="s">
        <v>82</v>
      </c>
      <c r="AY177" s="14" t="s">
        <v>120</v>
      </c>
      <c r="BE177" s="152">
        <f t="shared" si="24"/>
        <v>0</v>
      </c>
      <c r="BF177" s="152">
        <f t="shared" si="25"/>
        <v>0</v>
      </c>
      <c r="BG177" s="152">
        <f t="shared" si="26"/>
        <v>0</v>
      </c>
      <c r="BH177" s="152">
        <f t="shared" si="27"/>
        <v>0</v>
      </c>
      <c r="BI177" s="152">
        <f t="shared" si="28"/>
        <v>0</v>
      </c>
      <c r="BJ177" s="14" t="s">
        <v>82</v>
      </c>
      <c r="BK177" s="152">
        <f t="shared" si="29"/>
        <v>0</v>
      </c>
      <c r="BL177" s="14" t="s">
        <v>187</v>
      </c>
      <c r="BM177" s="151" t="s">
        <v>262</v>
      </c>
    </row>
    <row r="178" spans="1:65" s="2" customFormat="1" ht="36" customHeight="1">
      <c r="A178" s="26"/>
      <c r="B178" s="139"/>
      <c r="C178" s="140" t="s">
        <v>263</v>
      </c>
      <c r="D178" s="140" t="s">
        <v>123</v>
      </c>
      <c r="E178" s="141" t="s">
        <v>264</v>
      </c>
      <c r="F178" s="142" t="s">
        <v>265</v>
      </c>
      <c r="G178" s="143" t="s">
        <v>153</v>
      </c>
      <c r="H178" s="144">
        <v>126</v>
      </c>
      <c r="I178" s="145"/>
      <c r="J178" s="145">
        <f t="shared" si="20"/>
        <v>0</v>
      </c>
      <c r="K178" s="146"/>
      <c r="L178" s="27"/>
      <c r="M178" s="147" t="s">
        <v>1</v>
      </c>
      <c r="N178" s="148" t="s">
        <v>35</v>
      </c>
      <c r="O178" s="149">
        <v>0.61799999999999999</v>
      </c>
      <c r="P178" s="149">
        <f t="shared" si="21"/>
        <v>77.867999999999995</v>
      </c>
      <c r="Q178" s="149">
        <v>3.3400000000000001E-3</v>
      </c>
      <c r="R178" s="149">
        <f t="shared" si="22"/>
        <v>0.42083999999999999</v>
      </c>
      <c r="S178" s="149">
        <v>0</v>
      </c>
      <c r="T178" s="150">
        <f t="shared" si="23"/>
        <v>0</v>
      </c>
      <c r="U178" s="26"/>
      <c r="V178" s="26"/>
      <c r="W178" s="26"/>
      <c r="X178" s="26"/>
      <c r="Y178" s="26"/>
      <c r="Z178" s="26"/>
      <c r="AA178" s="26"/>
      <c r="AB178" s="26"/>
      <c r="AC178" s="26"/>
      <c r="AD178" s="26"/>
      <c r="AE178" s="26"/>
      <c r="AR178" s="151" t="s">
        <v>187</v>
      </c>
      <c r="AT178" s="151" t="s">
        <v>123</v>
      </c>
      <c r="AU178" s="151" t="s">
        <v>82</v>
      </c>
      <c r="AY178" s="14" t="s">
        <v>120</v>
      </c>
      <c r="BE178" s="152">
        <f t="shared" si="24"/>
        <v>0</v>
      </c>
      <c r="BF178" s="152">
        <f t="shared" si="25"/>
        <v>0</v>
      </c>
      <c r="BG178" s="152">
        <f t="shared" si="26"/>
        <v>0</v>
      </c>
      <c r="BH178" s="152">
        <f t="shared" si="27"/>
        <v>0</v>
      </c>
      <c r="BI178" s="152">
        <f t="shared" si="28"/>
        <v>0</v>
      </c>
      <c r="BJ178" s="14" t="s">
        <v>82</v>
      </c>
      <c r="BK178" s="152">
        <f t="shared" si="29"/>
        <v>0</v>
      </c>
      <c r="BL178" s="14" t="s">
        <v>187</v>
      </c>
      <c r="BM178" s="151" t="s">
        <v>266</v>
      </c>
    </row>
    <row r="179" spans="1:65" s="2" customFormat="1" ht="36.5" customHeight="1">
      <c r="A179" s="26"/>
      <c r="B179" s="139"/>
      <c r="C179" s="140" t="s">
        <v>267</v>
      </c>
      <c r="D179" s="140" t="s">
        <v>123</v>
      </c>
      <c r="E179" s="141" t="s">
        <v>268</v>
      </c>
      <c r="F179" s="142" t="s">
        <v>269</v>
      </c>
      <c r="G179" s="143" t="s">
        <v>153</v>
      </c>
      <c r="H179" s="144">
        <v>126</v>
      </c>
      <c r="I179" s="145"/>
      <c r="J179" s="145">
        <f t="shared" si="20"/>
        <v>0</v>
      </c>
      <c r="K179" s="146"/>
      <c r="L179" s="27"/>
      <c r="M179" s="147" t="s">
        <v>1</v>
      </c>
      <c r="N179" s="148" t="s">
        <v>35</v>
      </c>
      <c r="O179" s="149">
        <v>0.61799999999999999</v>
      </c>
      <c r="P179" s="149">
        <f t="shared" si="21"/>
        <v>77.867999999999995</v>
      </c>
      <c r="Q179" s="149">
        <v>3.3400000000000001E-3</v>
      </c>
      <c r="R179" s="149">
        <f t="shared" si="22"/>
        <v>0.42083999999999999</v>
      </c>
      <c r="S179" s="149">
        <v>0</v>
      </c>
      <c r="T179" s="150">
        <f t="shared" si="23"/>
        <v>0</v>
      </c>
      <c r="U179" s="26"/>
      <c r="V179" s="26"/>
      <c r="W179" s="26"/>
      <c r="X179" s="26"/>
      <c r="Y179" s="26"/>
      <c r="Z179" s="26"/>
      <c r="AA179" s="26"/>
      <c r="AB179" s="26"/>
      <c r="AC179" s="26"/>
      <c r="AD179" s="26"/>
      <c r="AE179" s="26"/>
      <c r="AR179" s="151" t="s">
        <v>187</v>
      </c>
      <c r="AT179" s="151" t="s">
        <v>123</v>
      </c>
      <c r="AU179" s="151" t="s">
        <v>82</v>
      </c>
      <c r="AY179" s="14" t="s">
        <v>120</v>
      </c>
      <c r="BE179" s="152">
        <f t="shared" si="24"/>
        <v>0</v>
      </c>
      <c r="BF179" s="152">
        <f t="shared" si="25"/>
        <v>0</v>
      </c>
      <c r="BG179" s="152">
        <f t="shared" si="26"/>
        <v>0</v>
      </c>
      <c r="BH179" s="152">
        <f t="shared" si="27"/>
        <v>0</v>
      </c>
      <c r="BI179" s="152">
        <f t="shared" si="28"/>
        <v>0</v>
      </c>
      <c r="BJ179" s="14" t="s">
        <v>82</v>
      </c>
      <c r="BK179" s="152">
        <f t="shared" si="29"/>
        <v>0</v>
      </c>
      <c r="BL179" s="14" t="s">
        <v>187</v>
      </c>
      <c r="BM179" s="151" t="s">
        <v>270</v>
      </c>
    </row>
    <row r="180" spans="1:65" s="2" customFormat="1" ht="24.25" customHeight="1">
      <c r="A180" s="26"/>
      <c r="B180" s="139"/>
      <c r="C180" s="140" t="s">
        <v>271</v>
      </c>
      <c r="D180" s="140" t="s">
        <v>123</v>
      </c>
      <c r="E180" s="141" t="s">
        <v>272</v>
      </c>
      <c r="F180" s="142" t="s">
        <v>273</v>
      </c>
      <c r="G180" s="143" t="s">
        <v>153</v>
      </c>
      <c r="H180" s="144">
        <v>67.5</v>
      </c>
      <c r="I180" s="145"/>
      <c r="J180" s="145">
        <f t="shared" si="20"/>
        <v>0</v>
      </c>
      <c r="K180" s="146"/>
      <c r="L180" s="27"/>
      <c r="M180" s="147" t="s">
        <v>1</v>
      </c>
      <c r="N180" s="148" t="s">
        <v>35</v>
      </c>
      <c r="O180" s="149">
        <v>1.0704800000000001</v>
      </c>
      <c r="P180" s="149">
        <f t="shared" si="21"/>
        <v>72.257400000000004</v>
      </c>
      <c r="Q180" s="149">
        <v>4.6299999999999996E-3</v>
      </c>
      <c r="R180" s="149">
        <f t="shared" si="22"/>
        <v>0.312525</v>
      </c>
      <c r="S180" s="149">
        <v>0</v>
      </c>
      <c r="T180" s="150">
        <f t="shared" si="23"/>
        <v>0</v>
      </c>
      <c r="U180" s="26"/>
      <c r="V180" s="26"/>
      <c r="W180" s="26"/>
      <c r="X180" s="26"/>
      <c r="Y180" s="26"/>
      <c r="Z180" s="26"/>
      <c r="AA180" s="26"/>
      <c r="AB180" s="26"/>
      <c r="AC180" s="26"/>
      <c r="AD180" s="26"/>
      <c r="AE180" s="26"/>
      <c r="AR180" s="151" t="s">
        <v>187</v>
      </c>
      <c r="AT180" s="151" t="s">
        <v>123</v>
      </c>
      <c r="AU180" s="151" t="s">
        <v>82</v>
      </c>
      <c r="AY180" s="14" t="s">
        <v>120</v>
      </c>
      <c r="BE180" s="152">
        <f t="shared" si="24"/>
        <v>0</v>
      </c>
      <c r="BF180" s="152">
        <f t="shared" si="25"/>
        <v>0</v>
      </c>
      <c r="BG180" s="152">
        <f t="shared" si="26"/>
        <v>0</v>
      </c>
      <c r="BH180" s="152">
        <f t="shared" si="27"/>
        <v>0</v>
      </c>
      <c r="BI180" s="152">
        <f t="shared" si="28"/>
        <v>0</v>
      </c>
      <c r="BJ180" s="14" t="s">
        <v>82</v>
      </c>
      <c r="BK180" s="152">
        <f t="shared" si="29"/>
        <v>0</v>
      </c>
      <c r="BL180" s="14" t="s">
        <v>187</v>
      </c>
      <c r="BM180" s="151" t="s">
        <v>274</v>
      </c>
    </row>
    <row r="181" spans="1:65" s="2" customFormat="1" ht="24.25" customHeight="1">
      <c r="A181" s="26"/>
      <c r="B181" s="139"/>
      <c r="C181" s="140" t="s">
        <v>275</v>
      </c>
      <c r="D181" s="140" t="s">
        <v>123</v>
      </c>
      <c r="E181" s="141" t="s">
        <v>276</v>
      </c>
      <c r="F181" s="142" t="s">
        <v>277</v>
      </c>
      <c r="G181" s="143" t="s">
        <v>153</v>
      </c>
      <c r="H181" s="144">
        <v>67.5</v>
      </c>
      <c r="I181" s="145"/>
      <c r="J181" s="145">
        <f t="shared" si="20"/>
        <v>0</v>
      </c>
      <c r="K181" s="146"/>
      <c r="L181" s="27"/>
      <c r="M181" s="147" t="s">
        <v>1</v>
      </c>
      <c r="N181" s="148" t="s">
        <v>35</v>
      </c>
      <c r="O181" s="149">
        <v>6.6000000000000003E-2</v>
      </c>
      <c r="P181" s="149">
        <f t="shared" si="21"/>
        <v>4.4550000000000001</v>
      </c>
      <c r="Q181" s="149">
        <v>0</v>
      </c>
      <c r="R181" s="149">
        <f t="shared" si="22"/>
        <v>0</v>
      </c>
      <c r="S181" s="149">
        <v>3.8999999999999998E-3</v>
      </c>
      <c r="T181" s="150">
        <f t="shared" si="23"/>
        <v>0.26324999999999998</v>
      </c>
      <c r="U181" s="26"/>
      <c r="V181" s="26"/>
      <c r="W181" s="26"/>
      <c r="X181" s="26"/>
      <c r="Y181" s="26"/>
      <c r="Z181" s="26"/>
      <c r="AA181" s="26"/>
      <c r="AB181" s="26"/>
      <c r="AC181" s="26"/>
      <c r="AD181" s="26"/>
      <c r="AE181" s="26"/>
      <c r="AR181" s="151" t="s">
        <v>187</v>
      </c>
      <c r="AT181" s="151" t="s">
        <v>123</v>
      </c>
      <c r="AU181" s="151" t="s">
        <v>82</v>
      </c>
      <c r="AY181" s="14" t="s">
        <v>120</v>
      </c>
      <c r="BE181" s="152">
        <f t="shared" si="24"/>
        <v>0</v>
      </c>
      <c r="BF181" s="152">
        <f t="shared" si="25"/>
        <v>0</v>
      </c>
      <c r="BG181" s="152">
        <f t="shared" si="26"/>
        <v>0</v>
      </c>
      <c r="BH181" s="152">
        <f t="shared" si="27"/>
        <v>0</v>
      </c>
      <c r="BI181" s="152">
        <f t="shared" si="28"/>
        <v>0</v>
      </c>
      <c r="BJ181" s="14" t="s">
        <v>82</v>
      </c>
      <c r="BK181" s="152">
        <f t="shared" si="29"/>
        <v>0</v>
      </c>
      <c r="BL181" s="14" t="s">
        <v>187</v>
      </c>
      <c r="BM181" s="151" t="s">
        <v>278</v>
      </c>
    </row>
    <row r="182" spans="1:65" s="2" customFormat="1" ht="24.25" customHeight="1">
      <c r="A182" s="26"/>
      <c r="B182" s="139"/>
      <c r="C182" s="140" t="s">
        <v>279</v>
      </c>
      <c r="D182" s="140" t="s">
        <v>123</v>
      </c>
      <c r="E182" s="141" t="s">
        <v>280</v>
      </c>
      <c r="F182" s="142" t="s">
        <v>281</v>
      </c>
      <c r="G182" s="143" t="s">
        <v>153</v>
      </c>
      <c r="H182" s="144">
        <v>126</v>
      </c>
      <c r="I182" s="145"/>
      <c r="J182" s="145">
        <f t="shared" si="20"/>
        <v>0</v>
      </c>
      <c r="K182" s="146"/>
      <c r="L182" s="27"/>
      <c r="M182" s="147" t="s">
        <v>1</v>
      </c>
      <c r="N182" s="148" t="s">
        <v>35</v>
      </c>
      <c r="O182" s="149">
        <v>0.89485999999999999</v>
      </c>
      <c r="P182" s="149">
        <f t="shared" si="21"/>
        <v>112.75236</v>
      </c>
      <c r="Q182" s="149">
        <v>2.15E-3</v>
      </c>
      <c r="R182" s="149">
        <f t="shared" si="22"/>
        <v>0.27089999999999997</v>
      </c>
      <c r="S182" s="149">
        <v>0</v>
      </c>
      <c r="T182" s="150">
        <f t="shared" si="23"/>
        <v>0</v>
      </c>
      <c r="U182" s="26"/>
      <c r="V182" s="26"/>
      <c r="W182" s="26"/>
      <c r="X182" s="26"/>
      <c r="Y182" s="26"/>
      <c r="Z182" s="26"/>
      <c r="AA182" s="26"/>
      <c r="AB182" s="26"/>
      <c r="AC182" s="26"/>
      <c r="AD182" s="26"/>
      <c r="AE182" s="26"/>
      <c r="AR182" s="151" t="s">
        <v>187</v>
      </c>
      <c r="AT182" s="151" t="s">
        <v>123</v>
      </c>
      <c r="AU182" s="151" t="s">
        <v>82</v>
      </c>
      <c r="AY182" s="14" t="s">
        <v>120</v>
      </c>
      <c r="BE182" s="152">
        <f t="shared" si="24"/>
        <v>0</v>
      </c>
      <c r="BF182" s="152">
        <f t="shared" si="25"/>
        <v>0</v>
      </c>
      <c r="BG182" s="152">
        <f t="shared" si="26"/>
        <v>0</v>
      </c>
      <c r="BH182" s="152">
        <f t="shared" si="27"/>
        <v>0</v>
      </c>
      <c r="BI182" s="152">
        <f t="shared" si="28"/>
        <v>0</v>
      </c>
      <c r="BJ182" s="14" t="s">
        <v>82</v>
      </c>
      <c r="BK182" s="152">
        <f t="shared" si="29"/>
        <v>0</v>
      </c>
      <c r="BL182" s="14" t="s">
        <v>187</v>
      </c>
      <c r="BM182" s="151" t="s">
        <v>282</v>
      </c>
    </row>
    <row r="183" spans="1:65" s="2" customFormat="1" ht="24.25" customHeight="1">
      <c r="A183" s="26"/>
      <c r="B183" s="139"/>
      <c r="C183" s="140" t="s">
        <v>283</v>
      </c>
      <c r="D183" s="140" t="s">
        <v>123</v>
      </c>
      <c r="E183" s="141" t="s">
        <v>284</v>
      </c>
      <c r="F183" s="142" t="s">
        <v>285</v>
      </c>
      <c r="G183" s="143" t="s">
        <v>153</v>
      </c>
      <c r="H183" s="144">
        <v>126</v>
      </c>
      <c r="I183" s="145"/>
      <c r="J183" s="145">
        <f t="shared" si="20"/>
        <v>0</v>
      </c>
      <c r="K183" s="146"/>
      <c r="L183" s="27"/>
      <c r="M183" s="147" t="s">
        <v>1</v>
      </c>
      <c r="N183" s="148" t="s">
        <v>35</v>
      </c>
      <c r="O183" s="149">
        <v>5.6000000000000001E-2</v>
      </c>
      <c r="P183" s="149">
        <f t="shared" si="21"/>
        <v>7.056</v>
      </c>
      <c r="Q183" s="149">
        <v>0</v>
      </c>
      <c r="R183" s="149">
        <f t="shared" si="22"/>
        <v>0</v>
      </c>
      <c r="S183" s="149">
        <v>3.3E-3</v>
      </c>
      <c r="T183" s="150">
        <f t="shared" si="23"/>
        <v>0.4158</v>
      </c>
      <c r="U183" s="26"/>
      <c r="V183" s="26"/>
      <c r="W183" s="26"/>
      <c r="X183" s="26"/>
      <c r="Y183" s="26"/>
      <c r="Z183" s="26"/>
      <c r="AA183" s="26"/>
      <c r="AB183" s="26"/>
      <c r="AC183" s="26"/>
      <c r="AD183" s="26"/>
      <c r="AE183" s="26"/>
      <c r="AR183" s="151" t="s">
        <v>187</v>
      </c>
      <c r="AT183" s="151" t="s">
        <v>123</v>
      </c>
      <c r="AU183" s="151" t="s">
        <v>82</v>
      </c>
      <c r="AY183" s="14" t="s">
        <v>120</v>
      </c>
      <c r="BE183" s="152">
        <f t="shared" si="24"/>
        <v>0</v>
      </c>
      <c r="BF183" s="152">
        <f t="shared" si="25"/>
        <v>0</v>
      </c>
      <c r="BG183" s="152">
        <f t="shared" si="26"/>
        <v>0</v>
      </c>
      <c r="BH183" s="152">
        <f t="shared" si="27"/>
        <v>0</v>
      </c>
      <c r="BI183" s="152">
        <f t="shared" si="28"/>
        <v>0</v>
      </c>
      <c r="BJ183" s="14" t="s">
        <v>82</v>
      </c>
      <c r="BK183" s="152">
        <f t="shared" si="29"/>
        <v>0</v>
      </c>
      <c r="BL183" s="14" t="s">
        <v>187</v>
      </c>
      <c r="BM183" s="151" t="s">
        <v>286</v>
      </c>
    </row>
    <row r="184" spans="1:65" s="2" customFormat="1" ht="24.25" customHeight="1">
      <c r="A184" s="26"/>
      <c r="B184" s="139"/>
      <c r="C184" s="140" t="s">
        <v>287</v>
      </c>
      <c r="D184" s="140" t="s">
        <v>123</v>
      </c>
      <c r="E184" s="141" t="s">
        <v>288</v>
      </c>
      <c r="F184" s="142" t="s">
        <v>289</v>
      </c>
      <c r="G184" s="143" t="s">
        <v>238</v>
      </c>
      <c r="H184" s="144">
        <v>9</v>
      </c>
      <c r="I184" s="145"/>
      <c r="J184" s="145">
        <f t="shared" si="20"/>
        <v>0</v>
      </c>
      <c r="K184" s="146"/>
      <c r="L184" s="27"/>
      <c r="M184" s="147" t="s">
        <v>1</v>
      </c>
      <c r="N184" s="148" t="s">
        <v>35</v>
      </c>
      <c r="O184" s="149">
        <v>1.2385699999999999</v>
      </c>
      <c r="P184" s="149">
        <f t="shared" si="21"/>
        <v>11.147129999999999</v>
      </c>
      <c r="Q184" s="149">
        <v>1.58E-3</v>
      </c>
      <c r="R184" s="149">
        <f t="shared" si="22"/>
        <v>1.422E-2</v>
      </c>
      <c r="S184" s="149">
        <v>0</v>
      </c>
      <c r="T184" s="150">
        <f t="shared" si="23"/>
        <v>0</v>
      </c>
      <c r="U184" s="26"/>
      <c r="V184" s="26"/>
      <c r="W184" s="26"/>
      <c r="X184" s="26"/>
      <c r="Y184" s="26"/>
      <c r="Z184" s="26"/>
      <c r="AA184" s="26"/>
      <c r="AB184" s="26"/>
      <c r="AC184" s="26"/>
      <c r="AD184" s="26"/>
      <c r="AE184" s="26"/>
      <c r="AR184" s="151" t="s">
        <v>187</v>
      </c>
      <c r="AT184" s="151" t="s">
        <v>123</v>
      </c>
      <c r="AU184" s="151" t="s">
        <v>82</v>
      </c>
      <c r="AY184" s="14" t="s">
        <v>120</v>
      </c>
      <c r="BE184" s="152">
        <f t="shared" si="24"/>
        <v>0</v>
      </c>
      <c r="BF184" s="152">
        <f t="shared" si="25"/>
        <v>0</v>
      </c>
      <c r="BG184" s="152">
        <f t="shared" si="26"/>
        <v>0</v>
      </c>
      <c r="BH184" s="152">
        <f t="shared" si="27"/>
        <v>0</v>
      </c>
      <c r="BI184" s="152">
        <f t="shared" si="28"/>
        <v>0</v>
      </c>
      <c r="BJ184" s="14" t="s">
        <v>82</v>
      </c>
      <c r="BK184" s="152">
        <f t="shared" si="29"/>
        <v>0</v>
      </c>
      <c r="BL184" s="14" t="s">
        <v>187</v>
      </c>
      <c r="BM184" s="151" t="s">
        <v>290</v>
      </c>
    </row>
    <row r="185" spans="1:65" s="2" customFormat="1" ht="24.25" customHeight="1">
      <c r="A185" s="26"/>
      <c r="B185" s="139"/>
      <c r="C185" s="140" t="s">
        <v>291</v>
      </c>
      <c r="D185" s="140" t="s">
        <v>123</v>
      </c>
      <c r="E185" s="141" t="s">
        <v>292</v>
      </c>
      <c r="F185" s="142" t="s">
        <v>293</v>
      </c>
      <c r="G185" s="143" t="s">
        <v>238</v>
      </c>
      <c r="H185" s="144">
        <v>9</v>
      </c>
      <c r="I185" s="145"/>
      <c r="J185" s="145">
        <f t="shared" si="20"/>
        <v>0</v>
      </c>
      <c r="K185" s="146"/>
      <c r="L185" s="27"/>
      <c r="M185" s="147" t="s">
        <v>1</v>
      </c>
      <c r="N185" s="148" t="s">
        <v>35</v>
      </c>
      <c r="O185" s="149">
        <v>7.4999999999999997E-2</v>
      </c>
      <c r="P185" s="149">
        <f t="shared" si="21"/>
        <v>0.67499999999999993</v>
      </c>
      <c r="Q185" s="149">
        <v>0</v>
      </c>
      <c r="R185" s="149">
        <f t="shared" si="22"/>
        <v>0</v>
      </c>
      <c r="S185" s="149">
        <v>1.1000000000000001E-3</v>
      </c>
      <c r="T185" s="150">
        <f t="shared" si="23"/>
        <v>9.9000000000000008E-3</v>
      </c>
      <c r="U185" s="26"/>
      <c r="V185" s="26"/>
      <c r="W185" s="26"/>
      <c r="X185" s="26"/>
      <c r="Y185" s="26"/>
      <c r="Z185" s="26"/>
      <c r="AA185" s="26"/>
      <c r="AB185" s="26"/>
      <c r="AC185" s="26"/>
      <c r="AD185" s="26"/>
      <c r="AE185" s="26"/>
      <c r="AR185" s="151" t="s">
        <v>187</v>
      </c>
      <c r="AT185" s="151" t="s">
        <v>123</v>
      </c>
      <c r="AU185" s="151" t="s">
        <v>82</v>
      </c>
      <c r="AY185" s="14" t="s">
        <v>120</v>
      </c>
      <c r="BE185" s="152">
        <f t="shared" si="24"/>
        <v>0</v>
      </c>
      <c r="BF185" s="152">
        <f t="shared" si="25"/>
        <v>0</v>
      </c>
      <c r="BG185" s="152">
        <f t="shared" si="26"/>
        <v>0</v>
      </c>
      <c r="BH185" s="152">
        <f t="shared" si="27"/>
        <v>0</v>
      </c>
      <c r="BI185" s="152">
        <f t="shared" si="28"/>
        <v>0</v>
      </c>
      <c r="BJ185" s="14" t="s">
        <v>82</v>
      </c>
      <c r="BK185" s="152">
        <f t="shared" si="29"/>
        <v>0</v>
      </c>
      <c r="BL185" s="14" t="s">
        <v>187</v>
      </c>
      <c r="BM185" s="151" t="s">
        <v>294</v>
      </c>
    </row>
    <row r="186" spans="1:65" s="2" customFormat="1" ht="24.25" customHeight="1">
      <c r="A186" s="26"/>
      <c r="B186" s="139"/>
      <c r="C186" s="140" t="s">
        <v>295</v>
      </c>
      <c r="D186" s="140" t="s">
        <v>123</v>
      </c>
      <c r="E186" s="141" t="s">
        <v>296</v>
      </c>
      <c r="F186" s="142" t="s">
        <v>297</v>
      </c>
      <c r="G186" s="143" t="s">
        <v>153</v>
      </c>
      <c r="H186" s="144">
        <v>54</v>
      </c>
      <c r="I186" s="145"/>
      <c r="J186" s="145">
        <f t="shared" si="20"/>
        <v>0</v>
      </c>
      <c r="K186" s="146"/>
      <c r="L186" s="27"/>
      <c r="M186" s="147" t="s">
        <v>1</v>
      </c>
      <c r="N186" s="148" t="s">
        <v>35</v>
      </c>
      <c r="O186" s="149">
        <v>0.66122999999999998</v>
      </c>
      <c r="P186" s="149">
        <f t="shared" si="21"/>
        <v>35.706420000000001</v>
      </c>
      <c r="Q186" s="149">
        <v>2.8E-3</v>
      </c>
      <c r="R186" s="149">
        <f t="shared" si="22"/>
        <v>0.1512</v>
      </c>
      <c r="S186" s="149">
        <v>0</v>
      </c>
      <c r="T186" s="150">
        <f t="shared" si="23"/>
        <v>0</v>
      </c>
      <c r="U186" s="26"/>
      <c r="V186" s="26"/>
      <c r="W186" s="26"/>
      <c r="X186" s="26"/>
      <c r="Y186" s="26"/>
      <c r="Z186" s="26"/>
      <c r="AA186" s="26"/>
      <c r="AB186" s="26"/>
      <c r="AC186" s="26"/>
      <c r="AD186" s="26"/>
      <c r="AE186" s="26"/>
      <c r="AR186" s="151" t="s">
        <v>187</v>
      </c>
      <c r="AT186" s="151" t="s">
        <v>123</v>
      </c>
      <c r="AU186" s="151" t="s">
        <v>82</v>
      </c>
      <c r="AY186" s="14" t="s">
        <v>120</v>
      </c>
      <c r="BE186" s="152">
        <f t="shared" si="24"/>
        <v>0</v>
      </c>
      <c r="BF186" s="152">
        <f t="shared" si="25"/>
        <v>0</v>
      </c>
      <c r="BG186" s="152">
        <f t="shared" si="26"/>
        <v>0</v>
      </c>
      <c r="BH186" s="152">
        <f t="shared" si="27"/>
        <v>0</v>
      </c>
      <c r="BI186" s="152">
        <f t="shared" si="28"/>
        <v>0</v>
      </c>
      <c r="BJ186" s="14" t="s">
        <v>82</v>
      </c>
      <c r="BK186" s="152">
        <f t="shared" si="29"/>
        <v>0</v>
      </c>
      <c r="BL186" s="14" t="s">
        <v>187</v>
      </c>
      <c r="BM186" s="151" t="s">
        <v>298</v>
      </c>
    </row>
    <row r="187" spans="1:65" s="2" customFormat="1" ht="24.25" customHeight="1">
      <c r="A187" s="26"/>
      <c r="B187" s="139"/>
      <c r="C187" s="140" t="s">
        <v>299</v>
      </c>
      <c r="D187" s="140" t="s">
        <v>123</v>
      </c>
      <c r="E187" s="141" t="s">
        <v>300</v>
      </c>
      <c r="F187" s="142" t="s">
        <v>301</v>
      </c>
      <c r="G187" s="143" t="s">
        <v>153</v>
      </c>
      <c r="H187" s="144">
        <v>54</v>
      </c>
      <c r="I187" s="145"/>
      <c r="J187" s="145">
        <f t="shared" si="20"/>
        <v>0</v>
      </c>
      <c r="K187" s="146"/>
      <c r="L187" s="27"/>
      <c r="M187" s="147" t="s">
        <v>1</v>
      </c>
      <c r="N187" s="148" t="s">
        <v>35</v>
      </c>
      <c r="O187" s="149">
        <v>5.6000000000000001E-2</v>
      </c>
      <c r="P187" s="149">
        <f t="shared" si="21"/>
        <v>3.024</v>
      </c>
      <c r="Q187" s="149">
        <v>0</v>
      </c>
      <c r="R187" s="149">
        <f t="shared" si="22"/>
        <v>0</v>
      </c>
      <c r="S187" s="149">
        <v>2.8500000000000001E-3</v>
      </c>
      <c r="T187" s="150">
        <f t="shared" si="23"/>
        <v>0.15390000000000001</v>
      </c>
      <c r="U187" s="26"/>
      <c r="V187" s="26"/>
      <c r="W187" s="26"/>
      <c r="X187" s="26"/>
      <c r="Y187" s="26"/>
      <c r="Z187" s="26"/>
      <c r="AA187" s="26"/>
      <c r="AB187" s="26"/>
      <c r="AC187" s="26"/>
      <c r="AD187" s="26"/>
      <c r="AE187" s="26"/>
      <c r="AR187" s="151" t="s">
        <v>187</v>
      </c>
      <c r="AT187" s="151" t="s">
        <v>123</v>
      </c>
      <c r="AU187" s="151" t="s">
        <v>82</v>
      </c>
      <c r="AY187" s="14" t="s">
        <v>120</v>
      </c>
      <c r="BE187" s="152">
        <f t="shared" si="24"/>
        <v>0</v>
      </c>
      <c r="BF187" s="152">
        <f t="shared" si="25"/>
        <v>0</v>
      </c>
      <c r="BG187" s="152">
        <f t="shared" si="26"/>
        <v>0</v>
      </c>
      <c r="BH187" s="152">
        <f t="shared" si="27"/>
        <v>0</v>
      </c>
      <c r="BI187" s="152">
        <f t="shared" si="28"/>
        <v>0</v>
      </c>
      <c r="BJ187" s="14" t="s">
        <v>82</v>
      </c>
      <c r="BK187" s="152">
        <f t="shared" si="29"/>
        <v>0</v>
      </c>
      <c r="BL187" s="14" t="s">
        <v>187</v>
      </c>
      <c r="BM187" s="151" t="s">
        <v>302</v>
      </c>
    </row>
    <row r="188" spans="1:65" s="2" customFormat="1" ht="24.25" customHeight="1">
      <c r="A188" s="26"/>
      <c r="B188" s="139"/>
      <c r="C188" s="140" t="s">
        <v>303</v>
      </c>
      <c r="D188" s="140" t="s">
        <v>123</v>
      </c>
      <c r="E188" s="141" t="s">
        <v>304</v>
      </c>
      <c r="F188" s="142" t="s">
        <v>305</v>
      </c>
      <c r="G188" s="143" t="s">
        <v>207</v>
      </c>
      <c r="H188" s="144">
        <v>137.46100000000001</v>
      </c>
      <c r="I188" s="145"/>
      <c r="J188" s="145">
        <f t="shared" si="20"/>
        <v>0</v>
      </c>
      <c r="K188" s="146"/>
      <c r="L188" s="27"/>
      <c r="M188" s="147" t="s">
        <v>1</v>
      </c>
      <c r="N188" s="148" t="s">
        <v>35</v>
      </c>
      <c r="O188" s="149">
        <v>0</v>
      </c>
      <c r="P188" s="149">
        <f t="shared" si="21"/>
        <v>0</v>
      </c>
      <c r="Q188" s="149">
        <v>0</v>
      </c>
      <c r="R188" s="149">
        <f t="shared" si="22"/>
        <v>0</v>
      </c>
      <c r="S188" s="149">
        <v>0</v>
      </c>
      <c r="T188" s="150">
        <f t="shared" si="23"/>
        <v>0</v>
      </c>
      <c r="U188" s="26"/>
      <c r="V188" s="26"/>
      <c r="W188" s="26"/>
      <c r="X188" s="26"/>
      <c r="Y188" s="26"/>
      <c r="Z188" s="26"/>
      <c r="AA188" s="26"/>
      <c r="AB188" s="26"/>
      <c r="AC188" s="26"/>
      <c r="AD188" s="26"/>
      <c r="AE188" s="26"/>
      <c r="AR188" s="151" t="s">
        <v>187</v>
      </c>
      <c r="AT188" s="151" t="s">
        <v>123</v>
      </c>
      <c r="AU188" s="151" t="s">
        <v>82</v>
      </c>
      <c r="AY188" s="14" t="s">
        <v>120</v>
      </c>
      <c r="BE188" s="152">
        <f t="shared" si="24"/>
        <v>0</v>
      </c>
      <c r="BF188" s="152">
        <f t="shared" si="25"/>
        <v>0</v>
      </c>
      <c r="BG188" s="152">
        <f t="shared" si="26"/>
        <v>0</v>
      </c>
      <c r="BH188" s="152">
        <f t="shared" si="27"/>
        <v>0</v>
      </c>
      <c r="BI188" s="152">
        <f t="shared" si="28"/>
        <v>0</v>
      </c>
      <c r="BJ188" s="14" t="s">
        <v>82</v>
      </c>
      <c r="BK188" s="152">
        <f t="shared" si="29"/>
        <v>0</v>
      </c>
      <c r="BL188" s="14" t="s">
        <v>187</v>
      </c>
      <c r="BM188" s="151" t="s">
        <v>306</v>
      </c>
    </row>
    <row r="189" spans="1:65" s="12" customFormat="1" ht="23" customHeight="1">
      <c r="B189" s="127"/>
      <c r="D189" s="128" t="s">
        <v>68</v>
      </c>
      <c r="E189" s="137" t="s">
        <v>307</v>
      </c>
      <c r="F189" s="137" t="s">
        <v>308</v>
      </c>
      <c r="J189" s="138">
        <f>BK189</f>
        <v>0</v>
      </c>
      <c r="L189" s="127"/>
      <c r="M189" s="131"/>
      <c r="N189" s="132"/>
      <c r="O189" s="132"/>
      <c r="P189" s="133">
        <f>SUM(P190:P203)</f>
        <v>15582.998265999995</v>
      </c>
      <c r="Q189" s="132"/>
      <c r="R189" s="133">
        <f>SUM(R190:R203)</f>
        <v>62.59453899999999</v>
      </c>
      <c r="S189" s="132"/>
      <c r="T189" s="134">
        <f>SUM(T190:T203)</f>
        <v>19.672899999999998</v>
      </c>
      <c r="AR189" s="128" t="s">
        <v>82</v>
      </c>
      <c r="AT189" s="135" t="s">
        <v>68</v>
      </c>
      <c r="AU189" s="135" t="s">
        <v>76</v>
      </c>
      <c r="AY189" s="128" t="s">
        <v>120</v>
      </c>
      <c r="BK189" s="136">
        <f>SUM(BK190:BK203)</f>
        <v>0</v>
      </c>
    </row>
    <row r="190" spans="1:65" s="2" customFormat="1" ht="38" customHeight="1">
      <c r="A190" s="26"/>
      <c r="B190" s="139"/>
      <c r="C190" s="140" t="s">
        <v>309</v>
      </c>
      <c r="D190" s="140" t="s">
        <v>123</v>
      </c>
      <c r="E190" s="141" t="s">
        <v>310</v>
      </c>
      <c r="F190" s="142" t="s">
        <v>311</v>
      </c>
      <c r="G190" s="143" t="s">
        <v>312</v>
      </c>
      <c r="H190" s="144">
        <v>1</v>
      </c>
      <c r="I190" s="145"/>
      <c r="J190" s="145">
        <f t="shared" ref="J190:J203" si="30">ROUND(I190*H190,2)</f>
        <v>0</v>
      </c>
      <c r="K190" s="146"/>
      <c r="L190" s="27"/>
      <c r="M190" s="147" t="s">
        <v>1</v>
      </c>
      <c r="N190" s="148" t="s">
        <v>35</v>
      </c>
      <c r="O190" s="149">
        <v>0.72099999999999997</v>
      </c>
      <c r="P190" s="149">
        <f t="shared" ref="P190:P203" si="31">O190*H190</f>
        <v>0.72099999999999997</v>
      </c>
      <c r="Q190" s="149">
        <v>0</v>
      </c>
      <c r="R190" s="149">
        <f t="shared" ref="R190:R203" si="32">Q190*H190</f>
        <v>0</v>
      </c>
      <c r="S190" s="149">
        <v>7.5399999999999995E-2</v>
      </c>
      <c r="T190" s="150">
        <f t="shared" ref="T190:T203" si="33">S190*H190</f>
        <v>7.5399999999999995E-2</v>
      </c>
      <c r="U190" s="26"/>
      <c r="V190" s="26"/>
      <c r="W190" s="26"/>
      <c r="X190" s="26"/>
      <c r="Y190" s="26"/>
      <c r="Z190" s="26"/>
      <c r="AA190" s="26"/>
      <c r="AB190" s="26"/>
      <c r="AC190" s="26"/>
      <c r="AD190" s="26"/>
      <c r="AE190" s="26"/>
      <c r="AR190" s="151" t="s">
        <v>187</v>
      </c>
      <c r="AT190" s="151" t="s">
        <v>123</v>
      </c>
      <c r="AU190" s="151" t="s">
        <v>82</v>
      </c>
      <c r="AY190" s="14" t="s">
        <v>120</v>
      </c>
      <c r="BE190" s="152">
        <f t="shared" ref="BE190:BE203" si="34">IF(N190="základná",J190,0)</f>
        <v>0</v>
      </c>
      <c r="BF190" s="152">
        <f t="shared" ref="BF190:BF203" si="35">IF(N190="znížená",J190,0)</f>
        <v>0</v>
      </c>
      <c r="BG190" s="152">
        <f t="shared" ref="BG190:BG203" si="36">IF(N190="zákl. prenesená",J190,0)</f>
        <v>0</v>
      </c>
      <c r="BH190" s="152">
        <f t="shared" ref="BH190:BH203" si="37">IF(N190="zníž. prenesená",J190,0)</f>
        <v>0</v>
      </c>
      <c r="BI190" s="152">
        <f t="shared" ref="BI190:BI203" si="38">IF(N190="nulová",J190,0)</f>
        <v>0</v>
      </c>
      <c r="BJ190" s="14" t="s">
        <v>82</v>
      </c>
      <c r="BK190" s="152">
        <f t="shared" ref="BK190:BK203" si="39">ROUND(I190*H190,2)</f>
        <v>0</v>
      </c>
      <c r="BL190" s="14" t="s">
        <v>187</v>
      </c>
      <c r="BM190" s="151" t="s">
        <v>313</v>
      </c>
    </row>
    <row r="191" spans="1:65" s="2" customFormat="1" ht="38" customHeight="1">
      <c r="A191" s="26"/>
      <c r="B191" s="139"/>
      <c r="C191" s="140" t="s">
        <v>314</v>
      </c>
      <c r="D191" s="140" t="s">
        <v>123</v>
      </c>
      <c r="E191" s="141" t="s">
        <v>315</v>
      </c>
      <c r="F191" s="142" t="s">
        <v>316</v>
      </c>
      <c r="G191" s="143" t="s">
        <v>126</v>
      </c>
      <c r="H191" s="144">
        <v>950.43</v>
      </c>
      <c r="I191" s="145"/>
      <c r="J191" s="145">
        <f t="shared" si="30"/>
        <v>0</v>
      </c>
      <c r="K191" s="146"/>
      <c r="L191" s="27"/>
      <c r="M191" s="147" t="s">
        <v>1</v>
      </c>
      <c r="N191" s="148" t="s">
        <v>35</v>
      </c>
      <c r="O191" s="149">
        <v>11.413</v>
      </c>
      <c r="P191" s="149">
        <f t="shared" si="31"/>
        <v>10847.257589999999</v>
      </c>
      <c r="Q191" s="149">
        <v>0</v>
      </c>
      <c r="R191" s="149">
        <f t="shared" si="32"/>
        <v>0</v>
      </c>
      <c r="S191" s="149">
        <v>0</v>
      </c>
      <c r="T191" s="150">
        <f t="shared" si="33"/>
        <v>0</v>
      </c>
      <c r="U191" s="26"/>
      <c r="V191" s="26"/>
      <c r="W191" s="26"/>
      <c r="X191" s="26"/>
      <c r="Y191" s="26"/>
      <c r="Z191" s="26"/>
      <c r="AA191" s="26"/>
      <c r="AB191" s="26"/>
      <c r="AC191" s="26"/>
      <c r="AD191" s="26"/>
      <c r="AE191" s="26"/>
      <c r="AR191" s="151" t="s">
        <v>187</v>
      </c>
      <c r="AT191" s="151" t="s">
        <v>123</v>
      </c>
      <c r="AU191" s="151" t="s">
        <v>82</v>
      </c>
      <c r="AY191" s="14" t="s">
        <v>120</v>
      </c>
      <c r="BE191" s="152">
        <f t="shared" si="34"/>
        <v>0</v>
      </c>
      <c r="BF191" s="152">
        <f t="shared" si="35"/>
        <v>0</v>
      </c>
      <c r="BG191" s="152">
        <f t="shared" si="36"/>
        <v>0</v>
      </c>
      <c r="BH191" s="152">
        <f t="shared" si="37"/>
        <v>0</v>
      </c>
      <c r="BI191" s="152">
        <f t="shared" si="38"/>
        <v>0</v>
      </c>
      <c r="BJ191" s="14" t="s">
        <v>82</v>
      </c>
      <c r="BK191" s="152">
        <f t="shared" si="39"/>
        <v>0</v>
      </c>
      <c r="BL191" s="14" t="s">
        <v>187</v>
      </c>
      <c r="BM191" s="151" t="s">
        <v>317</v>
      </c>
    </row>
    <row r="192" spans="1:65" s="2" customFormat="1" ht="24.25" customHeight="1">
      <c r="A192" s="26"/>
      <c r="B192" s="139"/>
      <c r="C192" s="140" t="s">
        <v>318</v>
      </c>
      <c r="D192" s="140" t="s">
        <v>123</v>
      </c>
      <c r="E192" s="141" t="s">
        <v>319</v>
      </c>
      <c r="F192" s="142" t="s">
        <v>320</v>
      </c>
      <c r="G192" s="143" t="s">
        <v>238</v>
      </c>
      <c r="H192" s="144">
        <v>18</v>
      </c>
      <c r="I192" s="145"/>
      <c r="J192" s="145">
        <f t="shared" si="30"/>
        <v>0</v>
      </c>
      <c r="K192" s="146"/>
      <c r="L192" s="27"/>
      <c r="M192" s="147" t="s">
        <v>1</v>
      </c>
      <c r="N192" s="148" t="s">
        <v>35</v>
      </c>
      <c r="O192" s="149">
        <v>11.413</v>
      </c>
      <c r="P192" s="149">
        <f t="shared" si="31"/>
        <v>205.434</v>
      </c>
      <c r="Q192" s="149">
        <v>0</v>
      </c>
      <c r="R192" s="149">
        <f t="shared" si="32"/>
        <v>0</v>
      </c>
      <c r="S192" s="149">
        <v>0</v>
      </c>
      <c r="T192" s="150">
        <f t="shared" si="33"/>
        <v>0</v>
      </c>
      <c r="U192" s="26"/>
      <c r="V192" s="26"/>
      <c r="W192" s="26"/>
      <c r="X192" s="26"/>
      <c r="Y192" s="26"/>
      <c r="Z192" s="26"/>
      <c r="AA192" s="26"/>
      <c r="AB192" s="26"/>
      <c r="AC192" s="26"/>
      <c r="AD192" s="26"/>
      <c r="AE192" s="26"/>
      <c r="AR192" s="151" t="s">
        <v>187</v>
      </c>
      <c r="AT192" s="151" t="s">
        <v>123</v>
      </c>
      <c r="AU192" s="151" t="s">
        <v>82</v>
      </c>
      <c r="AY192" s="14" t="s">
        <v>120</v>
      </c>
      <c r="BE192" s="152">
        <f t="shared" si="34"/>
        <v>0</v>
      </c>
      <c r="BF192" s="152">
        <f t="shared" si="35"/>
        <v>0</v>
      </c>
      <c r="BG192" s="152">
        <f t="shared" si="36"/>
        <v>0</v>
      </c>
      <c r="BH192" s="152">
        <f t="shared" si="37"/>
        <v>0</v>
      </c>
      <c r="BI192" s="152">
        <f t="shared" si="38"/>
        <v>0</v>
      </c>
      <c r="BJ192" s="14" t="s">
        <v>82</v>
      </c>
      <c r="BK192" s="152">
        <f t="shared" si="39"/>
        <v>0</v>
      </c>
      <c r="BL192" s="14" t="s">
        <v>187</v>
      </c>
      <c r="BM192" s="151" t="s">
        <v>321</v>
      </c>
    </row>
    <row r="193" spans="1:65" s="2" customFormat="1" ht="24.25" customHeight="1">
      <c r="A193" s="26"/>
      <c r="B193" s="139"/>
      <c r="C193" s="140" t="s">
        <v>322</v>
      </c>
      <c r="D193" s="140" t="s">
        <v>123</v>
      </c>
      <c r="E193" s="141" t="s">
        <v>323</v>
      </c>
      <c r="F193" s="142" t="s">
        <v>324</v>
      </c>
      <c r="G193" s="143" t="s">
        <v>238</v>
      </c>
      <c r="H193" s="144">
        <v>2</v>
      </c>
      <c r="I193" s="145"/>
      <c r="J193" s="145">
        <f t="shared" si="30"/>
        <v>0</v>
      </c>
      <c r="K193" s="146"/>
      <c r="L193" s="27"/>
      <c r="M193" s="147" t="s">
        <v>1</v>
      </c>
      <c r="N193" s="148" t="s">
        <v>35</v>
      </c>
      <c r="O193" s="149">
        <v>11.413</v>
      </c>
      <c r="P193" s="149">
        <f t="shared" si="31"/>
        <v>22.826000000000001</v>
      </c>
      <c r="Q193" s="149">
        <v>0</v>
      </c>
      <c r="R193" s="149">
        <f t="shared" si="32"/>
        <v>0</v>
      </c>
      <c r="S193" s="149">
        <v>0</v>
      </c>
      <c r="T193" s="150">
        <f t="shared" si="33"/>
        <v>0</v>
      </c>
      <c r="U193" s="26"/>
      <c r="V193" s="26"/>
      <c r="W193" s="26"/>
      <c r="X193" s="26"/>
      <c r="Y193" s="26"/>
      <c r="Z193" s="26"/>
      <c r="AA193" s="26"/>
      <c r="AB193" s="26"/>
      <c r="AC193" s="26"/>
      <c r="AD193" s="26"/>
      <c r="AE193" s="26"/>
      <c r="AR193" s="151" t="s">
        <v>187</v>
      </c>
      <c r="AT193" s="151" t="s">
        <v>123</v>
      </c>
      <c r="AU193" s="151" t="s">
        <v>82</v>
      </c>
      <c r="AY193" s="14" t="s">
        <v>120</v>
      </c>
      <c r="BE193" s="152">
        <f t="shared" si="34"/>
        <v>0</v>
      </c>
      <c r="BF193" s="152">
        <f t="shared" si="35"/>
        <v>0</v>
      </c>
      <c r="BG193" s="152">
        <f t="shared" si="36"/>
        <v>0</v>
      </c>
      <c r="BH193" s="152">
        <f t="shared" si="37"/>
        <v>0</v>
      </c>
      <c r="BI193" s="152">
        <f t="shared" si="38"/>
        <v>0</v>
      </c>
      <c r="BJ193" s="14" t="s">
        <v>82</v>
      </c>
      <c r="BK193" s="152">
        <f t="shared" si="39"/>
        <v>0</v>
      </c>
      <c r="BL193" s="14" t="s">
        <v>187</v>
      </c>
      <c r="BM193" s="151" t="s">
        <v>325</v>
      </c>
    </row>
    <row r="194" spans="1:65" s="2" customFormat="1" ht="24.25" customHeight="1">
      <c r="A194" s="26"/>
      <c r="B194" s="139"/>
      <c r="C194" s="140" t="s">
        <v>326</v>
      </c>
      <c r="D194" s="140" t="s">
        <v>123</v>
      </c>
      <c r="E194" s="141" t="s">
        <v>327</v>
      </c>
      <c r="F194" s="142" t="s">
        <v>328</v>
      </c>
      <c r="G194" s="143" t="s">
        <v>238</v>
      </c>
      <c r="H194" s="144">
        <v>17</v>
      </c>
      <c r="I194" s="145"/>
      <c r="J194" s="145">
        <f t="shared" si="30"/>
        <v>0</v>
      </c>
      <c r="K194" s="146"/>
      <c r="L194" s="27"/>
      <c r="M194" s="147" t="s">
        <v>1</v>
      </c>
      <c r="N194" s="148" t="s">
        <v>35</v>
      </c>
      <c r="O194" s="149">
        <v>11.413</v>
      </c>
      <c r="P194" s="149">
        <f t="shared" si="31"/>
        <v>194.02100000000002</v>
      </c>
      <c r="Q194" s="149">
        <v>0</v>
      </c>
      <c r="R194" s="149">
        <f t="shared" si="32"/>
        <v>0</v>
      </c>
      <c r="S194" s="149">
        <v>0</v>
      </c>
      <c r="T194" s="150">
        <f t="shared" si="33"/>
        <v>0</v>
      </c>
      <c r="U194" s="26"/>
      <c r="V194" s="26"/>
      <c r="W194" s="26"/>
      <c r="X194" s="26"/>
      <c r="Y194" s="26"/>
      <c r="Z194" s="26"/>
      <c r="AA194" s="26"/>
      <c r="AB194" s="26"/>
      <c r="AC194" s="26"/>
      <c r="AD194" s="26"/>
      <c r="AE194" s="26"/>
      <c r="AR194" s="151" t="s">
        <v>187</v>
      </c>
      <c r="AT194" s="151" t="s">
        <v>123</v>
      </c>
      <c r="AU194" s="151" t="s">
        <v>82</v>
      </c>
      <c r="AY194" s="14" t="s">
        <v>120</v>
      </c>
      <c r="BE194" s="152">
        <f t="shared" si="34"/>
        <v>0</v>
      </c>
      <c r="BF194" s="152">
        <f t="shared" si="35"/>
        <v>0</v>
      </c>
      <c r="BG194" s="152">
        <f t="shared" si="36"/>
        <v>0</v>
      </c>
      <c r="BH194" s="152">
        <f t="shared" si="37"/>
        <v>0</v>
      </c>
      <c r="BI194" s="152">
        <f t="shared" si="38"/>
        <v>0</v>
      </c>
      <c r="BJ194" s="14" t="s">
        <v>82</v>
      </c>
      <c r="BK194" s="152">
        <f t="shared" si="39"/>
        <v>0</v>
      </c>
      <c r="BL194" s="14" t="s">
        <v>187</v>
      </c>
      <c r="BM194" s="151" t="s">
        <v>329</v>
      </c>
    </row>
    <row r="195" spans="1:65" s="2" customFormat="1" ht="24.25" customHeight="1">
      <c r="A195" s="26"/>
      <c r="B195" s="139"/>
      <c r="C195" s="140" t="s">
        <v>330</v>
      </c>
      <c r="D195" s="140" t="s">
        <v>123</v>
      </c>
      <c r="E195" s="141" t="s">
        <v>331</v>
      </c>
      <c r="F195" s="142" t="s">
        <v>332</v>
      </c>
      <c r="G195" s="143" t="s">
        <v>126</v>
      </c>
      <c r="H195" s="144">
        <v>2782.5</v>
      </c>
      <c r="I195" s="145"/>
      <c r="J195" s="145">
        <f t="shared" si="30"/>
        <v>0</v>
      </c>
      <c r="K195" s="146"/>
      <c r="L195" s="27"/>
      <c r="M195" s="147" t="s">
        <v>1</v>
      </c>
      <c r="N195" s="148" t="s">
        <v>35</v>
      </c>
      <c r="O195" s="149">
        <v>0.22900000000000001</v>
      </c>
      <c r="P195" s="149">
        <f t="shared" si="31"/>
        <v>637.1925</v>
      </c>
      <c r="Q195" s="149">
        <v>0</v>
      </c>
      <c r="R195" s="149">
        <f t="shared" si="32"/>
        <v>0</v>
      </c>
      <c r="S195" s="149">
        <v>7.0000000000000001E-3</v>
      </c>
      <c r="T195" s="150">
        <f t="shared" si="33"/>
        <v>19.477499999999999</v>
      </c>
      <c r="U195" s="26"/>
      <c r="V195" s="26"/>
      <c r="W195" s="26"/>
      <c r="X195" s="26"/>
      <c r="Y195" s="26"/>
      <c r="Z195" s="26"/>
      <c r="AA195" s="26"/>
      <c r="AB195" s="26"/>
      <c r="AC195" s="26"/>
      <c r="AD195" s="26"/>
      <c r="AE195" s="26"/>
      <c r="AR195" s="151" t="s">
        <v>187</v>
      </c>
      <c r="AT195" s="151" t="s">
        <v>123</v>
      </c>
      <c r="AU195" s="151" t="s">
        <v>82</v>
      </c>
      <c r="AY195" s="14" t="s">
        <v>120</v>
      </c>
      <c r="BE195" s="152">
        <f t="shared" si="34"/>
        <v>0</v>
      </c>
      <c r="BF195" s="152">
        <f t="shared" si="35"/>
        <v>0</v>
      </c>
      <c r="BG195" s="152">
        <f t="shared" si="36"/>
        <v>0</v>
      </c>
      <c r="BH195" s="152">
        <f t="shared" si="37"/>
        <v>0</v>
      </c>
      <c r="BI195" s="152">
        <f t="shared" si="38"/>
        <v>0</v>
      </c>
      <c r="BJ195" s="14" t="s">
        <v>82</v>
      </c>
      <c r="BK195" s="152">
        <f t="shared" si="39"/>
        <v>0</v>
      </c>
      <c r="BL195" s="14" t="s">
        <v>187</v>
      </c>
      <c r="BM195" s="151" t="s">
        <v>333</v>
      </c>
    </row>
    <row r="196" spans="1:65" s="2" customFormat="1" ht="24.25" customHeight="1">
      <c r="A196" s="26"/>
      <c r="B196" s="139"/>
      <c r="C196" s="140" t="s">
        <v>334</v>
      </c>
      <c r="D196" s="140" t="s">
        <v>123</v>
      </c>
      <c r="E196" s="141" t="s">
        <v>335</v>
      </c>
      <c r="F196" s="142" t="s">
        <v>336</v>
      </c>
      <c r="G196" s="143" t="s">
        <v>126</v>
      </c>
      <c r="H196" s="144">
        <v>2820.2</v>
      </c>
      <c r="I196" s="145"/>
      <c r="J196" s="145">
        <f t="shared" si="30"/>
        <v>0</v>
      </c>
      <c r="K196" s="146"/>
      <c r="L196" s="27"/>
      <c r="M196" s="147" t="s">
        <v>1</v>
      </c>
      <c r="N196" s="148" t="s">
        <v>35</v>
      </c>
      <c r="O196" s="149">
        <v>0.65144000000000002</v>
      </c>
      <c r="P196" s="149">
        <f t="shared" si="31"/>
        <v>1837.191088</v>
      </c>
      <c r="Q196" s="149">
        <v>4.4000000000000002E-4</v>
      </c>
      <c r="R196" s="149">
        <f t="shared" si="32"/>
        <v>1.240888</v>
      </c>
      <c r="S196" s="149">
        <v>0</v>
      </c>
      <c r="T196" s="150">
        <f t="shared" si="33"/>
        <v>0</v>
      </c>
      <c r="U196" s="26"/>
      <c r="V196" s="26"/>
      <c r="W196" s="26"/>
      <c r="X196" s="26"/>
      <c r="Y196" s="26"/>
      <c r="Z196" s="26"/>
      <c r="AA196" s="26"/>
      <c r="AB196" s="26"/>
      <c r="AC196" s="26"/>
      <c r="AD196" s="26"/>
      <c r="AE196" s="26"/>
      <c r="AR196" s="151" t="s">
        <v>187</v>
      </c>
      <c r="AT196" s="151" t="s">
        <v>123</v>
      </c>
      <c r="AU196" s="151" t="s">
        <v>82</v>
      </c>
      <c r="AY196" s="14" t="s">
        <v>120</v>
      </c>
      <c r="BE196" s="152">
        <f t="shared" si="34"/>
        <v>0</v>
      </c>
      <c r="BF196" s="152">
        <f t="shared" si="35"/>
        <v>0</v>
      </c>
      <c r="BG196" s="152">
        <f t="shared" si="36"/>
        <v>0</v>
      </c>
      <c r="BH196" s="152">
        <f t="shared" si="37"/>
        <v>0</v>
      </c>
      <c r="BI196" s="152">
        <f t="shared" si="38"/>
        <v>0</v>
      </c>
      <c r="BJ196" s="14" t="s">
        <v>82</v>
      </c>
      <c r="BK196" s="152">
        <f t="shared" si="39"/>
        <v>0</v>
      </c>
      <c r="BL196" s="14" t="s">
        <v>187</v>
      </c>
      <c r="BM196" s="151" t="s">
        <v>337</v>
      </c>
    </row>
    <row r="197" spans="1:65" s="2" customFormat="1" ht="24.25" customHeight="1">
      <c r="A197" s="26"/>
      <c r="B197" s="139"/>
      <c r="C197" s="161" t="s">
        <v>338</v>
      </c>
      <c r="D197" s="161" t="s">
        <v>195</v>
      </c>
      <c r="E197" s="162" t="s">
        <v>339</v>
      </c>
      <c r="F197" s="163" t="s">
        <v>340</v>
      </c>
      <c r="G197" s="164" t="s">
        <v>126</v>
      </c>
      <c r="H197" s="165">
        <v>2961.21</v>
      </c>
      <c r="I197" s="166"/>
      <c r="J197" s="166">
        <f t="shared" si="30"/>
        <v>0</v>
      </c>
      <c r="K197" s="153"/>
      <c r="L197" s="154"/>
      <c r="M197" s="155" t="s">
        <v>1</v>
      </c>
      <c r="N197" s="156" t="s">
        <v>35</v>
      </c>
      <c r="O197" s="149">
        <v>0</v>
      </c>
      <c r="P197" s="149">
        <f t="shared" si="31"/>
        <v>0</v>
      </c>
      <c r="Q197" s="149">
        <v>2.0299999999999999E-2</v>
      </c>
      <c r="R197" s="149">
        <f t="shared" si="32"/>
        <v>60.112562999999994</v>
      </c>
      <c r="S197" s="149">
        <v>0</v>
      </c>
      <c r="T197" s="150">
        <f t="shared" si="33"/>
        <v>0</v>
      </c>
      <c r="U197" s="26"/>
      <c r="V197" s="26"/>
      <c r="W197" s="26"/>
      <c r="X197" s="26"/>
      <c r="Y197" s="26"/>
      <c r="Z197" s="26"/>
      <c r="AA197" s="26"/>
      <c r="AB197" s="26"/>
      <c r="AC197" s="26"/>
      <c r="AD197" s="26"/>
      <c r="AE197" s="26"/>
      <c r="AR197" s="151" t="s">
        <v>223</v>
      </c>
      <c r="AT197" s="151" t="s">
        <v>195</v>
      </c>
      <c r="AU197" s="151" t="s">
        <v>82</v>
      </c>
      <c r="AY197" s="14" t="s">
        <v>120</v>
      </c>
      <c r="BE197" s="152">
        <f t="shared" si="34"/>
        <v>0</v>
      </c>
      <c r="BF197" s="152">
        <f t="shared" si="35"/>
        <v>0</v>
      </c>
      <c r="BG197" s="152">
        <f t="shared" si="36"/>
        <v>0</v>
      </c>
      <c r="BH197" s="152">
        <f t="shared" si="37"/>
        <v>0</v>
      </c>
      <c r="BI197" s="152">
        <f t="shared" si="38"/>
        <v>0</v>
      </c>
      <c r="BJ197" s="14" t="s">
        <v>82</v>
      </c>
      <c r="BK197" s="152">
        <f t="shared" si="39"/>
        <v>0</v>
      </c>
      <c r="BL197" s="14" t="s">
        <v>187</v>
      </c>
      <c r="BM197" s="151" t="s">
        <v>341</v>
      </c>
    </row>
    <row r="198" spans="1:65" s="2" customFormat="1" ht="14.5" customHeight="1">
      <c r="A198" s="26"/>
      <c r="B198" s="139"/>
      <c r="C198" s="161" t="s">
        <v>342</v>
      </c>
      <c r="D198" s="161" t="s">
        <v>195</v>
      </c>
      <c r="E198" s="162" t="s">
        <v>343</v>
      </c>
      <c r="F198" s="163" t="s">
        <v>344</v>
      </c>
      <c r="G198" s="164" t="s">
        <v>238</v>
      </c>
      <c r="H198" s="165">
        <v>6500</v>
      </c>
      <c r="I198" s="166"/>
      <c r="J198" s="166">
        <f t="shared" si="30"/>
        <v>0</v>
      </c>
      <c r="K198" s="153"/>
      <c r="L198" s="154"/>
      <c r="M198" s="155" t="s">
        <v>1</v>
      </c>
      <c r="N198" s="156" t="s">
        <v>35</v>
      </c>
      <c r="O198" s="149">
        <v>0</v>
      </c>
      <c r="P198" s="149">
        <f t="shared" si="31"/>
        <v>0</v>
      </c>
      <c r="Q198" s="149">
        <v>0</v>
      </c>
      <c r="R198" s="149">
        <f t="shared" si="32"/>
        <v>0</v>
      </c>
      <c r="S198" s="149">
        <v>0</v>
      </c>
      <c r="T198" s="150">
        <f t="shared" si="33"/>
        <v>0</v>
      </c>
      <c r="U198" s="26"/>
      <c r="V198" s="26"/>
      <c r="W198" s="26"/>
      <c r="X198" s="26"/>
      <c r="Y198" s="26"/>
      <c r="Z198" s="26"/>
      <c r="AA198" s="26"/>
      <c r="AB198" s="26"/>
      <c r="AC198" s="26"/>
      <c r="AD198" s="26"/>
      <c r="AE198" s="26"/>
      <c r="AR198" s="151" t="s">
        <v>223</v>
      </c>
      <c r="AT198" s="151" t="s">
        <v>195</v>
      </c>
      <c r="AU198" s="151" t="s">
        <v>82</v>
      </c>
      <c r="AY198" s="14" t="s">
        <v>120</v>
      </c>
      <c r="BE198" s="152">
        <f t="shared" si="34"/>
        <v>0</v>
      </c>
      <c r="BF198" s="152">
        <f t="shared" si="35"/>
        <v>0</v>
      </c>
      <c r="BG198" s="152">
        <f t="shared" si="36"/>
        <v>0</v>
      </c>
      <c r="BH198" s="152">
        <f t="shared" si="37"/>
        <v>0</v>
      </c>
      <c r="BI198" s="152">
        <f t="shared" si="38"/>
        <v>0</v>
      </c>
      <c r="BJ198" s="14" t="s">
        <v>82</v>
      </c>
      <c r="BK198" s="152">
        <f t="shared" si="39"/>
        <v>0</v>
      </c>
      <c r="BL198" s="14" t="s">
        <v>187</v>
      </c>
      <c r="BM198" s="151" t="s">
        <v>345</v>
      </c>
    </row>
    <row r="199" spans="1:65" s="2" customFormat="1" ht="24.25" customHeight="1">
      <c r="A199" s="26"/>
      <c r="B199" s="139"/>
      <c r="C199" s="140" t="s">
        <v>346</v>
      </c>
      <c r="D199" s="140" t="s">
        <v>123</v>
      </c>
      <c r="E199" s="141" t="s">
        <v>347</v>
      </c>
      <c r="F199" s="142" t="s">
        <v>348</v>
      </c>
      <c r="G199" s="143" t="s">
        <v>126</v>
      </c>
      <c r="H199" s="144">
        <v>2820.2</v>
      </c>
      <c r="I199" s="145"/>
      <c r="J199" s="145">
        <f t="shared" si="30"/>
        <v>0</v>
      </c>
      <c r="K199" s="146"/>
      <c r="L199" s="27"/>
      <c r="M199" s="147" t="s">
        <v>1</v>
      </c>
      <c r="N199" s="148" t="s">
        <v>35</v>
      </c>
      <c r="O199" s="149">
        <v>0.65144000000000002</v>
      </c>
      <c r="P199" s="149">
        <f t="shared" si="31"/>
        <v>1837.191088</v>
      </c>
      <c r="Q199" s="149">
        <v>4.4000000000000002E-4</v>
      </c>
      <c r="R199" s="149">
        <f t="shared" si="32"/>
        <v>1.240888</v>
      </c>
      <c r="S199" s="149">
        <v>0</v>
      </c>
      <c r="T199" s="150">
        <f t="shared" si="33"/>
        <v>0</v>
      </c>
      <c r="U199" s="26"/>
      <c r="V199" s="26"/>
      <c r="W199" s="26"/>
      <c r="X199" s="26"/>
      <c r="Y199" s="26"/>
      <c r="Z199" s="26"/>
      <c r="AA199" s="26"/>
      <c r="AB199" s="26"/>
      <c r="AC199" s="26"/>
      <c r="AD199" s="26"/>
      <c r="AE199" s="26"/>
      <c r="AR199" s="151" t="s">
        <v>187</v>
      </c>
      <c r="AT199" s="151" t="s">
        <v>123</v>
      </c>
      <c r="AU199" s="151" t="s">
        <v>82</v>
      </c>
      <c r="AY199" s="14" t="s">
        <v>120</v>
      </c>
      <c r="BE199" s="152">
        <f t="shared" si="34"/>
        <v>0</v>
      </c>
      <c r="BF199" s="152">
        <f t="shared" si="35"/>
        <v>0</v>
      </c>
      <c r="BG199" s="152">
        <f t="shared" si="36"/>
        <v>0</v>
      </c>
      <c r="BH199" s="152">
        <f t="shared" si="37"/>
        <v>0</v>
      </c>
      <c r="BI199" s="152">
        <f t="shared" si="38"/>
        <v>0</v>
      </c>
      <c r="BJ199" s="14" t="s">
        <v>82</v>
      </c>
      <c r="BK199" s="152">
        <f t="shared" si="39"/>
        <v>0</v>
      </c>
      <c r="BL199" s="14" t="s">
        <v>187</v>
      </c>
      <c r="BM199" s="151" t="s">
        <v>349</v>
      </c>
    </row>
    <row r="200" spans="1:65" s="2" customFormat="1" ht="14.5" customHeight="1">
      <c r="A200" s="26"/>
      <c r="B200" s="139"/>
      <c r="C200" s="140" t="s">
        <v>350</v>
      </c>
      <c r="D200" s="140" t="s">
        <v>123</v>
      </c>
      <c r="E200" s="141" t="s">
        <v>351</v>
      </c>
      <c r="F200" s="142" t="s">
        <v>352</v>
      </c>
      <c r="G200" s="143" t="s">
        <v>238</v>
      </c>
      <c r="H200" s="144">
        <v>4</v>
      </c>
      <c r="I200" s="145"/>
      <c r="J200" s="145">
        <f t="shared" si="30"/>
        <v>0</v>
      </c>
      <c r="K200" s="146"/>
      <c r="L200" s="27"/>
      <c r="M200" s="147" t="s">
        <v>1</v>
      </c>
      <c r="N200" s="148" t="s">
        <v>35</v>
      </c>
      <c r="O200" s="149">
        <v>0.25800000000000001</v>
      </c>
      <c r="P200" s="149">
        <f t="shared" si="31"/>
        <v>1.032</v>
      </c>
      <c r="Q200" s="149">
        <v>0</v>
      </c>
      <c r="R200" s="149">
        <f t="shared" si="32"/>
        <v>0</v>
      </c>
      <c r="S200" s="149">
        <v>0.03</v>
      </c>
      <c r="T200" s="150">
        <f t="shared" si="33"/>
        <v>0.12</v>
      </c>
      <c r="U200" s="26"/>
      <c r="V200" s="26"/>
      <c r="W200" s="26"/>
      <c r="X200" s="26"/>
      <c r="Y200" s="26"/>
      <c r="Z200" s="26"/>
      <c r="AA200" s="26"/>
      <c r="AB200" s="26"/>
      <c r="AC200" s="26"/>
      <c r="AD200" s="26"/>
      <c r="AE200" s="26"/>
      <c r="AR200" s="151" t="s">
        <v>187</v>
      </c>
      <c r="AT200" s="151" t="s">
        <v>123</v>
      </c>
      <c r="AU200" s="151" t="s">
        <v>82</v>
      </c>
      <c r="AY200" s="14" t="s">
        <v>120</v>
      </c>
      <c r="BE200" s="152">
        <f t="shared" si="34"/>
        <v>0</v>
      </c>
      <c r="BF200" s="152">
        <f t="shared" si="35"/>
        <v>0</v>
      </c>
      <c r="BG200" s="152">
        <f t="shared" si="36"/>
        <v>0</v>
      </c>
      <c r="BH200" s="152">
        <f t="shared" si="37"/>
        <v>0</v>
      </c>
      <c r="BI200" s="152">
        <f t="shared" si="38"/>
        <v>0</v>
      </c>
      <c r="BJ200" s="14" t="s">
        <v>82</v>
      </c>
      <c r="BK200" s="152">
        <f t="shared" si="39"/>
        <v>0</v>
      </c>
      <c r="BL200" s="14" t="s">
        <v>187</v>
      </c>
      <c r="BM200" s="151" t="s">
        <v>353</v>
      </c>
    </row>
    <row r="201" spans="1:65" s="2" customFormat="1" ht="24.25" customHeight="1">
      <c r="A201" s="26"/>
      <c r="B201" s="139"/>
      <c r="C201" s="140" t="s">
        <v>354</v>
      </c>
      <c r="D201" s="140" t="s">
        <v>123</v>
      </c>
      <c r="E201" s="141" t="s">
        <v>355</v>
      </c>
      <c r="F201" s="142" t="s">
        <v>356</v>
      </c>
      <c r="G201" s="143" t="s">
        <v>238</v>
      </c>
      <c r="H201" s="144">
        <v>3</v>
      </c>
      <c r="I201" s="145"/>
      <c r="J201" s="145">
        <f t="shared" si="30"/>
        <v>0</v>
      </c>
      <c r="K201" s="146"/>
      <c r="L201" s="27"/>
      <c r="M201" s="147" t="s">
        <v>1</v>
      </c>
      <c r="N201" s="148" t="s">
        <v>35</v>
      </c>
      <c r="O201" s="149">
        <v>3.3000000000000002E-2</v>
      </c>
      <c r="P201" s="149">
        <f t="shared" si="31"/>
        <v>9.9000000000000005E-2</v>
      </c>
      <c r="Q201" s="149">
        <v>5.0000000000000002E-5</v>
      </c>
      <c r="R201" s="149">
        <f t="shared" si="32"/>
        <v>1.5000000000000001E-4</v>
      </c>
      <c r="S201" s="149">
        <v>0</v>
      </c>
      <c r="T201" s="150">
        <f t="shared" si="33"/>
        <v>0</v>
      </c>
      <c r="U201" s="26"/>
      <c r="V201" s="26"/>
      <c r="W201" s="26"/>
      <c r="X201" s="26"/>
      <c r="Y201" s="26"/>
      <c r="Z201" s="26"/>
      <c r="AA201" s="26"/>
      <c r="AB201" s="26"/>
      <c r="AC201" s="26"/>
      <c r="AD201" s="26"/>
      <c r="AE201" s="26"/>
      <c r="AR201" s="151" t="s">
        <v>187</v>
      </c>
      <c r="AT201" s="151" t="s">
        <v>123</v>
      </c>
      <c r="AU201" s="151" t="s">
        <v>82</v>
      </c>
      <c r="AY201" s="14" t="s">
        <v>120</v>
      </c>
      <c r="BE201" s="152">
        <f t="shared" si="34"/>
        <v>0</v>
      </c>
      <c r="BF201" s="152">
        <f t="shared" si="35"/>
        <v>0</v>
      </c>
      <c r="BG201" s="152">
        <f t="shared" si="36"/>
        <v>0</v>
      </c>
      <c r="BH201" s="152">
        <f t="shared" si="37"/>
        <v>0</v>
      </c>
      <c r="BI201" s="152">
        <f t="shared" si="38"/>
        <v>0</v>
      </c>
      <c r="BJ201" s="14" t="s">
        <v>82</v>
      </c>
      <c r="BK201" s="152">
        <f t="shared" si="39"/>
        <v>0</v>
      </c>
      <c r="BL201" s="14" t="s">
        <v>187</v>
      </c>
      <c r="BM201" s="151" t="s">
        <v>357</v>
      </c>
    </row>
    <row r="202" spans="1:65" s="2" customFormat="1" ht="24.25" customHeight="1">
      <c r="A202" s="26"/>
      <c r="B202" s="139"/>
      <c r="C202" s="140" t="s">
        <v>358</v>
      </c>
      <c r="D202" s="140" t="s">
        <v>123</v>
      </c>
      <c r="E202" s="141" t="s">
        <v>359</v>
      </c>
      <c r="F202" s="142" t="s">
        <v>360</v>
      </c>
      <c r="G202" s="143" t="s">
        <v>312</v>
      </c>
      <c r="H202" s="144">
        <v>1</v>
      </c>
      <c r="I202" s="145"/>
      <c r="J202" s="145">
        <f t="shared" si="30"/>
        <v>0</v>
      </c>
      <c r="K202" s="146"/>
      <c r="L202" s="27"/>
      <c r="M202" s="147" t="s">
        <v>1</v>
      </c>
      <c r="N202" s="148" t="s">
        <v>35</v>
      </c>
      <c r="O202" s="149">
        <v>3.3000000000000002E-2</v>
      </c>
      <c r="P202" s="149">
        <f t="shared" si="31"/>
        <v>3.3000000000000002E-2</v>
      </c>
      <c r="Q202" s="149">
        <v>5.0000000000000002E-5</v>
      </c>
      <c r="R202" s="149">
        <f t="shared" si="32"/>
        <v>5.0000000000000002E-5</v>
      </c>
      <c r="S202" s="149">
        <v>0</v>
      </c>
      <c r="T202" s="150">
        <f t="shared" si="33"/>
        <v>0</v>
      </c>
      <c r="U202" s="26"/>
      <c r="V202" s="26"/>
      <c r="W202" s="26"/>
      <c r="X202" s="26"/>
      <c r="Y202" s="26"/>
      <c r="Z202" s="26"/>
      <c r="AA202" s="26"/>
      <c r="AB202" s="26"/>
      <c r="AC202" s="26"/>
      <c r="AD202" s="26"/>
      <c r="AE202" s="26"/>
      <c r="AR202" s="151" t="s">
        <v>187</v>
      </c>
      <c r="AT202" s="151" t="s">
        <v>123</v>
      </c>
      <c r="AU202" s="151" t="s">
        <v>82</v>
      </c>
      <c r="AY202" s="14" t="s">
        <v>120</v>
      </c>
      <c r="BE202" s="152">
        <f t="shared" si="34"/>
        <v>0</v>
      </c>
      <c r="BF202" s="152">
        <f t="shared" si="35"/>
        <v>0</v>
      </c>
      <c r="BG202" s="152">
        <f t="shared" si="36"/>
        <v>0</v>
      </c>
      <c r="BH202" s="152">
        <f t="shared" si="37"/>
        <v>0</v>
      </c>
      <c r="BI202" s="152">
        <f t="shared" si="38"/>
        <v>0</v>
      </c>
      <c r="BJ202" s="14" t="s">
        <v>82</v>
      </c>
      <c r="BK202" s="152">
        <f t="shared" si="39"/>
        <v>0</v>
      </c>
      <c r="BL202" s="14" t="s">
        <v>187</v>
      </c>
      <c r="BM202" s="151" t="s">
        <v>361</v>
      </c>
    </row>
    <row r="203" spans="1:65" s="2" customFormat="1" ht="24.25" customHeight="1">
      <c r="A203" s="26"/>
      <c r="B203" s="139"/>
      <c r="C203" s="140" t="s">
        <v>362</v>
      </c>
      <c r="D203" s="140" t="s">
        <v>123</v>
      </c>
      <c r="E203" s="141" t="s">
        <v>363</v>
      </c>
      <c r="F203" s="142" t="s">
        <v>364</v>
      </c>
      <c r="G203" s="143" t="s">
        <v>207</v>
      </c>
      <c r="H203" s="144">
        <v>3429.8330000000001</v>
      </c>
      <c r="I203" s="145"/>
      <c r="J203" s="145">
        <f t="shared" si="30"/>
        <v>0</v>
      </c>
      <c r="K203" s="146"/>
      <c r="L203" s="27"/>
      <c r="M203" s="147" t="s">
        <v>1</v>
      </c>
      <c r="N203" s="148" t="s">
        <v>35</v>
      </c>
      <c r="O203" s="149">
        <v>0</v>
      </c>
      <c r="P203" s="149">
        <f t="shared" si="31"/>
        <v>0</v>
      </c>
      <c r="Q203" s="149">
        <v>0</v>
      </c>
      <c r="R203" s="149">
        <f t="shared" si="32"/>
        <v>0</v>
      </c>
      <c r="S203" s="149">
        <v>0</v>
      </c>
      <c r="T203" s="150">
        <f t="shared" si="33"/>
        <v>0</v>
      </c>
      <c r="U203" s="26"/>
      <c r="V203" s="26"/>
      <c r="W203" s="26"/>
      <c r="X203" s="26"/>
      <c r="Y203" s="26"/>
      <c r="Z203" s="26"/>
      <c r="AA203" s="26"/>
      <c r="AB203" s="26"/>
      <c r="AC203" s="26"/>
      <c r="AD203" s="26"/>
      <c r="AE203" s="26"/>
      <c r="AR203" s="151" t="s">
        <v>187</v>
      </c>
      <c r="AT203" s="151" t="s">
        <v>123</v>
      </c>
      <c r="AU203" s="151" t="s">
        <v>82</v>
      </c>
      <c r="AY203" s="14" t="s">
        <v>120</v>
      </c>
      <c r="BE203" s="152">
        <f t="shared" si="34"/>
        <v>0</v>
      </c>
      <c r="BF203" s="152">
        <f t="shared" si="35"/>
        <v>0</v>
      </c>
      <c r="BG203" s="152">
        <f t="shared" si="36"/>
        <v>0</v>
      </c>
      <c r="BH203" s="152">
        <f t="shared" si="37"/>
        <v>0</v>
      </c>
      <c r="BI203" s="152">
        <f t="shared" si="38"/>
        <v>0</v>
      </c>
      <c r="BJ203" s="14" t="s">
        <v>82</v>
      </c>
      <c r="BK203" s="152">
        <f t="shared" si="39"/>
        <v>0</v>
      </c>
      <c r="BL203" s="14" t="s">
        <v>187</v>
      </c>
      <c r="BM203" s="151" t="s">
        <v>365</v>
      </c>
    </row>
    <row r="204" spans="1:65" s="12" customFormat="1" ht="26" customHeight="1">
      <c r="B204" s="127"/>
      <c r="D204" s="128" t="s">
        <v>68</v>
      </c>
      <c r="E204" s="129" t="s">
        <v>195</v>
      </c>
      <c r="F204" s="129" t="s">
        <v>366</v>
      </c>
      <c r="J204" s="130">
        <f>BK204</f>
        <v>0</v>
      </c>
      <c r="L204" s="127"/>
      <c r="M204" s="131"/>
      <c r="N204" s="132"/>
      <c r="O204" s="132"/>
      <c r="P204" s="133">
        <f>P205</f>
        <v>0.44999999999999996</v>
      </c>
      <c r="Q204" s="132"/>
      <c r="R204" s="133">
        <f>R205</f>
        <v>0</v>
      </c>
      <c r="S204" s="132"/>
      <c r="T204" s="134">
        <f>T205</f>
        <v>0</v>
      </c>
      <c r="AR204" s="128" t="s">
        <v>134</v>
      </c>
      <c r="AT204" s="135" t="s">
        <v>68</v>
      </c>
      <c r="AU204" s="135" t="s">
        <v>69</v>
      </c>
      <c r="AY204" s="128" t="s">
        <v>120</v>
      </c>
      <c r="BK204" s="136">
        <f>BK205</f>
        <v>0</v>
      </c>
    </row>
    <row r="205" spans="1:65" s="12" customFormat="1" ht="23" customHeight="1">
      <c r="B205" s="127"/>
      <c r="D205" s="128" t="s">
        <v>68</v>
      </c>
      <c r="E205" s="137" t="s">
        <v>367</v>
      </c>
      <c r="F205" s="137" t="s">
        <v>368</v>
      </c>
      <c r="J205" s="138">
        <f>BK205</f>
        <v>0</v>
      </c>
      <c r="L205" s="127"/>
      <c r="M205" s="131"/>
      <c r="N205" s="132"/>
      <c r="O205" s="132"/>
      <c r="P205" s="133">
        <f>SUM(P206:P210)</f>
        <v>0.44999999999999996</v>
      </c>
      <c r="Q205" s="132"/>
      <c r="R205" s="133">
        <f>SUM(R206:R210)</f>
        <v>0</v>
      </c>
      <c r="S205" s="132"/>
      <c r="T205" s="134">
        <f>SUM(T206:T210)</f>
        <v>0</v>
      </c>
      <c r="AR205" s="128" t="s">
        <v>134</v>
      </c>
      <c r="AT205" s="135" t="s">
        <v>68</v>
      </c>
      <c r="AU205" s="135" t="s">
        <v>76</v>
      </c>
      <c r="AY205" s="128" t="s">
        <v>120</v>
      </c>
      <c r="BK205" s="136">
        <f>SUM(BK206:BK210)</f>
        <v>0</v>
      </c>
    </row>
    <row r="206" spans="1:65" s="2" customFormat="1" ht="14.5" customHeight="1">
      <c r="A206" s="26"/>
      <c r="B206" s="139"/>
      <c r="C206" s="140" t="s">
        <v>369</v>
      </c>
      <c r="D206" s="140" t="s">
        <v>123</v>
      </c>
      <c r="E206" s="141" t="s">
        <v>370</v>
      </c>
      <c r="F206" s="142" t="s">
        <v>371</v>
      </c>
      <c r="G206" s="143" t="s">
        <v>312</v>
      </c>
      <c r="H206" s="144">
        <v>1</v>
      </c>
      <c r="I206" s="145"/>
      <c r="J206" s="145">
        <f>ROUND(I206*H206,2)</f>
        <v>0</v>
      </c>
      <c r="K206" s="146"/>
      <c r="L206" s="27"/>
      <c r="M206" s="147" t="s">
        <v>1</v>
      </c>
      <c r="N206" s="148" t="s">
        <v>35</v>
      </c>
      <c r="O206" s="149">
        <v>0.15</v>
      </c>
      <c r="P206" s="149">
        <f>O206*H206</f>
        <v>0.15</v>
      </c>
      <c r="Q206" s="149">
        <v>0</v>
      </c>
      <c r="R206" s="149">
        <f>Q206*H206</f>
        <v>0</v>
      </c>
      <c r="S206" s="149">
        <v>0</v>
      </c>
      <c r="T206" s="150">
        <f>S206*H206</f>
        <v>0</v>
      </c>
      <c r="U206" s="26"/>
      <c r="V206" s="26"/>
      <c r="W206" s="26"/>
      <c r="X206" s="26"/>
      <c r="Y206" s="26"/>
      <c r="Z206" s="26"/>
      <c r="AA206" s="26"/>
      <c r="AB206" s="26"/>
      <c r="AC206" s="26"/>
      <c r="AD206" s="26"/>
      <c r="AE206" s="26"/>
      <c r="AR206" s="151" t="s">
        <v>372</v>
      </c>
      <c r="AT206" s="151" t="s">
        <v>123</v>
      </c>
      <c r="AU206" s="151" t="s">
        <v>82</v>
      </c>
      <c r="AY206" s="14" t="s">
        <v>120</v>
      </c>
      <c r="BE206" s="152">
        <f>IF(N206="základná",J206,0)</f>
        <v>0</v>
      </c>
      <c r="BF206" s="152">
        <f>IF(N206="znížená",J206,0)</f>
        <v>0</v>
      </c>
      <c r="BG206" s="152">
        <f>IF(N206="zákl. prenesená",J206,0)</f>
        <v>0</v>
      </c>
      <c r="BH206" s="152">
        <f>IF(N206="zníž. prenesená",J206,0)</f>
        <v>0</v>
      </c>
      <c r="BI206" s="152">
        <f>IF(N206="nulová",J206,0)</f>
        <v>0</v>
      </c>
      <c r="BJ206" s="14" t="s">
        <v>82</v>
      </c>
      <c r="BK206" s="152">
        <f>ROUND(I206*H206,2)</f>
        <v>0</v>
      </c>
      <c r="BL206" s="14" t="s">
        <v>372</v>
      </c>
      <c r="BM206" s="151" t="s">
        <v>373</v>
      </c>
    </row>
    <row r="207" spans="1:65" s="2" customFormat="1" ht="14.5" customHeight="1">
      <c r="A207" s="26"/>
      <c r="B207" s="139"/>
      <c r="C207" s="140" t="s">
        <v>374</v>
      </c>
      <c r="D207" s="140" t="s">
        <v>123</v>
      </c>
      <c r="E207" s="141" t="s">
        <v>375</v>
      </c>
      <c r="F207" s="142" t="s">
        <v>376</v>
      </c>
      <c r="G207" s="143" t="s">
        <v>312</v>
      </c>
      <c r="H207" s="144">
        <v>1</v>
      </c>
      <c r="I207" s="145"/>
      <c r="J207" s="145">
        <f>ROUND(I207*H207,2)</f>
        <v>0</v>
      </c>
      <c r="K207" s="146"/>
      <c r="L207" s="27"/>
      <c r="M207" s="147" t="s">
        <v>1</v>
      </c>
      <c r="N207" s="148" t="s">
        <v>35</v>
      </c>
      <c r="O207" s="149">
        <v>0.15</v>
      </c>
      <c r="P207" s="149">
        <f>O207*H207</f>
        <v>0.15</v>
      </c>
      <c r="Q207" s="149">
        <v>0</v>
      </c>
      <c r="R207" s="149">
        <f>Q207*H207</f>
        <v>0</v>
      </c>
      <c r="S207" s="149">
        <v>0</v>
      </c>
      <c r="T207" s="150">
        <f>S207*H207</f>
        <v>0</v>
      </c>
      <c r="U207" s="26"/>
      <c r="V207" s="26"/>
      <c r="W207" s="26"/>
      <c r="X207" s="26"/>
      <c r="Y207" s="26"/>
      <c r="Z207" s="26"/>
      <c r="AA207" s="26"/>
      <c r="AB207" s="26"/>
      <c r="AC207" s="26"/>
      <c r="AD207" s="26"/>
      <c r="AE207" s="26"/>
      <c r="AR207" s="151" t="s">
        <v>372</v>
      </c>
      <c r="AT207" s="151" t="s">
        <v>123</v>
      </c>
      <c r="AU207" s="151" t="s">
        <v>82</v>
      </c>
      <c r="AY207" s="14" t="s">
        <v>120</v>
      </c>
      <c r="BE207" s="152">
        <f>IF(N207="základná",J207,0)</f>
        <v>0</v>
      </c>
      <c r="BF207" s="152">
        <f>IF(N207="znížená",J207,0)</f>
        <v>0</v>
      </c>
      <c r="BG207" s="152">
        <f>IF(N207="zákl. prenesená",J207,0)</f>
        <v>0</v>
      </c>
      <c r="BH207" s="152">
        <f>IF(N207="zníž. prenesená",J207,0)</f>
        <v>0</v>
      </c>
      <c r="BI207" s="152">
        <f>IF(N207="nulová",J207,0)</f>
        <v>0</v>
      </c>
      <c r="BJ207" s="14" t="s">
        <v>82</v>
      </c>
      <c r="BK207" s="152">
        <f>ROUND(I207*H207,2)</f>
        <v>0</v>
      </c>
      <c r="BL207" s="14" t="s">
        <v>372</v>
      </c>
      <c r="BM207" s="151" t="s">
        <v>377</v>
      </c>
    </row>
    <row r="208" spans="1:65" s="2" customFormat="1" ht="14.5" customHeight="1">
      <c r="A208" s="26"/>
      <c r="B208" s="139"/>
      <c r="C208" s="140" t="s">
        <v>378</v>
      </c>
      <c r="D208" s="140" t="s">
        <v>123</v>
      </c>
      <c r="E208" s="141" t="s">
        <v>379</v>
      </c>
      <c r="F208" s="142" t="s">
        <v>380</v>
      </c>
      <c r="G208" s="143" t="s">
        <v>312</v>
      </c>
      <c r="H208" s="144">
        <v>1</v>
      </c>
      <c r="I208" s="145"/>
      <c r="J208" s="145">
        <f>ROUND(I208*H208,2)</f>
        <v>0</v>
      </c>
      <c r="K208" s="146"/>
      <c r="L208" s="27"/>
      <c r="M208" s="147" t="s">
        <v>1</v>
      </c>
      <c r="N208" s="148" t="s">
        <v>35</v>
      </c>
      <c r="O208" s="149">
        <v>0.15</v>
      </c>
      <c r="P208" s="149">
        <f>O208*H208</f>
        <v>0.15</v>
      </c>
      <c r="Q208" s="149">
        <v>0</v>
      </c>
      <c r="R208" s="149">
        <f>Q208*H208</f>
        <v>0</v>
      </c>
      <c r="S208" s="149">
        <v>0</v>
      </c>
      <c r="T208" s="150">
        <f>S208*H208</f>
        <v>0</v>
      </c>
      <c r="U208" s="26"/>
      <c r="V208" s="26"/>
      <c r="W208" s="26"/>
      <c r="X208" s="26"/>
      <c r="Y208" s="26"/>
      <c r="Z208" s="26"/>
      <c r="AA208" s="26"/>
      <c r="AB208" s="26"/>
      <c r="AC208" s="26"/>
      <c r="AD208" s="26"/>
      <c r="AE208" s="26"/>
      <c r="AR208" s="151" t="s">
        <v>372</v>
      </c>
      <c r="AT208" s="151" t="s">
        <v>123</v>
      </c>
      <c r="AU208" s="151" t="s">
        <v>82</v>
      </c>
      <c r="AY208" s="14" t="s">
        <v>120</v>
      </c>
      <c r="BE208" s="152">
        <f>IF(N208="základná",J208,0)</f>
        <v>0</v>
      </c>
      <c r="BF208" s="152">
        <f>IF(N208="znížená",J208,0)</f>
        <v>0</v>
      </c>
      <c r="BG208" s="152">
        <f>IF(N208="zákl. prenesená",J208,0)</f>
        <v>0</v>
      </c>
      <c r="BH208" s="152">
        <f>IF(N208="zníž. prenesená",J208,0)</f>
        <v>0</v>
      </c>
      <c r="BI208" s="152">
        <f>IF(N208="nulová",J208,0)</f>
        <v>0</v>
      </c>
      <c r="BJ208" s="14" t="s">
        <v>82</v>
      </c>
      <c r="BK208" s="152">
        <f>ROUND(I208*H208,2)</f>
        <v>0</v>
      </c>
      <c r="BL208" s="14" t="s">
        <v>372</v>
      </c>
      <c r="BM208" s="151" t="s">
        <v>381</v>
      </c>
    </row>
    <row r="209" spans="1:65" s="2" customFormat="1" ht="14.5" customHeight="1">
      <c r="A209" s="26"/>
      <c r="B209" s="139"/>
      <c r="C209" s="140" t="s">
        <v>382</v>
      </c>
      <c r="D209" s="140" t="s">
        <v>123</v>
      </c>
      <c r="E209" s="141" t="s">
        <v>383</v>
      </c>
      <c r="F209" s="142" t="s">
        <v>384</v>
      </c>
      <c r="G209" s="143" t="s">
        <v>207</v>
      </c>
      <c r="H209" s="144">
        <v>200.97399999999999</v>
      </c>
      <c r="I209" s="145"/>
      <c r="J209" s="145">
        <f>ROUND(I209*H209,2)</f>
        <v>0</v>
      </c>
      <c r="K209" s="146"/>
      <c r="L209" s="27"/>
      <c r="M209" s="147" t="s">
        <v>1</v>
      </c>
      <c r="N209" s="148" t="s">
        <v>35</v>
      </c>
      <c r="O209" s="149">
        <v>0</v>
      </c>
      <c r="P209" s="149">
        <f>O209*H209</f>
        <v>0</v>
      </c>
      <c r="Q209" s="149">
        <v>0</v>
      </c>
      <c r="R209" s="149">
        <f>Q209*H209</f>
        <v>0</v>
      </c>
      <c r="S209" s="149">
        <v>0</v>
      </c>
      <c r="T209" s="150">
        <f>S209*H209</f>
        <v>0</v>
      </c>
      <c r="U209" s="26"/>
      <c r="V209" s="26"/>
      <c r="W209" s="26"/>
      <c r="X209" s="26"/>
      <c r="Y209" s="26"/>
      <c r="Z209" s="26"/>
      <c r="AA209" s="26"/>
      <c r="AB209" s="26"/>
      <c r="AC209" s="26"/>
      <c r="AD209" s="26"/>
      <c r="AE209" s="26"/>
      <c r="AR209" s="151" t="s">
        <v>372</v>
      </c>
      <c r="AT209" s="151" t="s">
        <v>123</v>
      </c>
      <c r="AU209" s="151" t="s">
        <v>82</v>
      </c>
      <c r="AY209" s="14" t="s">
        <v>120</v>
      </c>
      <c r="BE209" s="152">
        <f>IF(N209="základná",J209,0)</f>
        <v>0</v>
      </c>
      <c r="BF209" s="152">
        <f>IF(N209="znížená",J209,0)</f>
        <v>0</v>
      </c>
      <c r="BG209" s="152">
        <f>IF(N209="zákl. prenesená",J209,0)</f>
        <v>0</v>
      </c>
      <c r="BH209" s="152">
        <f>IF(N209="zníž. prenesená",J209,0)</f>
        <v>0</v>
      </c>
      <c r="BI209" s="152">
        <f>IF(N209="nulová",J209,0)</f>
        <v>0</v>
      </c>
      <c r="BJ209" s="14" t="s">
        <v>82</v>
      </c>
      <c r="BK209" s="152">
        <f>ROUND(I209*H209,2)</f>
        <v>0</v>
      </c>
      <c r="BL209" s="14" t="s">
        <v>372</v>
      </c>
      <c r="BM209" s="151" t="s">
        <v>385</v>
      </c>
    </row>
    <row r="210" spans="1:65" s="2" customFormat="1" ht="14.5" customHeight="1">
      <c r="A210" s="26"/>
      <c r="B210" s="139"/>
      <c r="C210" s="140" t="s">
        <v>386</v>
      </c>
      <c r="D210" s="140" t="s">
        <v>123</v>
      </c>
      <c r="E210" s="141" t="s">
        <v>387</v>
      </c>
      <c r="F210" s="142" t="s">
        <v>388</v>
      </c>
      <c r="G210" s="143" t="s">
        <v>207</v>
      </c>
      <c r="H210" s="144">
        <v>200.97399999999999</v>
      </c>
      <c r="I210" s="145"/>
      <c r="J210" s="145">
        <f>ROUND(I210*H210,2)</f>
        <v>0</v>
      </c>
      <c r="K210" s="146"/>
      <c r="L210" s="27"/>
      <c r="M210" s="147" t="s">
        <v>1</v>
      </c>
      <c r="N210" s="148" t="s">
        <v>35</v>
      </c>
      <c r="O210" s="149">
        <v>0</v>
      </c>
      <c r="P210" s="149">
        <f>O210*H210</f>
        <v>0</v>
      </c>
      <c r="Q210" s="149">
        <v>0</v>
      </c>
      <c r="R210" s="149">
        <f>Q210*H210</f>
        <v>0</v>
      </c>
      <c r="S210" s="149">
        <v>0</v>
      </c>
      <c r="T210" s="150">
        <f>S210*H210</f>
        <v>0</v>
      </c>
      <c r="U210" s="26"/>
      <c r="V210" s="26"/>
      <c r="W210" s="26"/>
      <c r="X210" s="26"/>
      <c r="Y210" s="26"/>
      <c r="Z210" s="26"/>
      <c r="AA210" s="26"/>
      <c r="AB210" s="26"/>
      <c r="AC210" s="26"/>
      <c r="AD210" s="26"/>
      <c r="AE210" s="26"/>
      <c r="AR210" s="151" t="s">
        <v>372</v>
      </c>
      <c r="AT210" s="151" t="s">
        <v>123</v>
      </c>
      <c r="AU210" s="151" t="s">
        <v>82</v>
      </c>
      <c r="AY210" s="14" t="s">
        <v>120</v>
      </c>
      <c r="BE210" s="152">
        <f>IF(N210="základná",J210,0)</f>
        <v>0</v>
      </c>
      <c r="BF210" s="152">
        <f>IF(N210="znížená",J210,0)</f>
        <v>0</v>
      </c>
      <c r="BG210" s="152">
        <f>IF(N210="zákl. prenesená",J210,0)</f>
        <v>0</v>
      </c>
      <c r="BH210" s="152">
        <f>IF(N210="zníž. prenesená",J210,0)</f>
        <v>0</v>
      </c>
      <c r="BI210" s="152">
        <f>IF(N210="nulová",J210,0)</f>
        <v>0</v>
      </c>
      <c r="BJ210" s="14" t="s">
        <v>82</v>
      </c>
      <c r="BK210" s="152">
        <f>ROUND(I210*H210,2)</f>
        <v>0</v>
      </c>
      <c r="BL210" s="14" t="s">
        <v>372</v>
      </c>
      <c r="BM210" s="151" t="s">
        <v>389</v>
      </c>
    </row>
    <row r="211" spans="1:65" s="12" customFormat="1" ht="26" customHeight="1">
      <c r="B211" s="127"/>
      <c r="D211" s="128" t="s">
        <v>68</v>
      </c>
      <c r="E211" s="129" t="s">
        <v>390</v>
      </c>
      <c r="F211" s="129" t="s">
        <v>391</v>
      </c>
      <c r="J211" s="130">
        <f>BK211</f>
        <v>0</v>
      </c>
      <c r="L211" s="127"/>
      <c r="M211" s="131"/>
      <c r="N211" s="132"/>
      <c r="O211" s="132"/>
      <c r="P211" s="133">
        <f>SUM(P212:P213)</f>
        <v>0</v>
      </c>
      <c r="Q211" s="132"/>
      <c r="R211" s="133">
        <f>SUM(R212:R213)</f>
        <v>0</v>
      </c>
      <c r="S211" s="132"/>
      <c r="T211" s="134">
        <f>SUM(T212:T213)</f>
        <v>0</v>
      </c>
      <c r="AR211" s="128" t="s">
        <v>141</v>
      </c>
      <c r="AT211" s="135" t="s">
        <v>68</v>
      </c>
      <c r="AU211" s="135" t="s">
        <v>69</v>
      </c>
      <c r="AY211" s="128" t="s">
        <v>120</v>
      </c>
      <c r="BK211" s="136">
        <f>SUM(BK212:BK213)</f>
        <v>0</v>
      </c>
    </row>
    <row r="212" spans="1:65" s="2" customFormat="1" ht="38" customHeight="1">
      <c r="A212" s="26"/>
      <c r="B212" s="139"/>
      <c r="C212" s="140" t="s">
        <v>392</v>
      </c>
      <c r="D212" s="140" t="s">
        <v>123</v>
      </c>
      <c r="E212" s="141" t="s">
        <v>393</v>
      </c>
      <c r="F212" s="142" t="s">
        <v>400</v>
      </c>
      <c r="G212" s="143" t="s">
        <v>126</v>
      </c>
      <c r="H212" s="144">
        <v>345</v>
      </c>
      <c r="I212" s="145"/>
      <c r="J212" s="145">
        <f>ROUND(I212*H212,2)</f>
        <v>0</v>
      </c>
      <c r="K212" s="146"/>
      <c r="L212" s="27"/>
      <c r="M212" s="147" t="s">
        <v>1</v>
      </c>
      <c r="N212" s="148" t="s">
        <v>35</v>
      </c>
      <c r="O212" s="149">
        <v>0</v>
      </c>
      <c r="P212" s="149">
        <f>O212*H212</f>
        <v>0</v>
      </c>
      <c r="Q212" s="149">
        <v>0</v>
      </c>
      <c r="R212" s="149">
        <f>Q212*H212</f>
        <v>0</v>
      </c>
      <c r="S212" s="149">
        <v>0</v>
      </c>
      <c r="T212" s="150">
        <f>S212*H212</f>
        <v>0</v>
      </c>
      <c r="U212" s="26"/>
      <c r="V212" s="26"/>
      <c r="W212" s="26"/>
      <c r="X212" s="26"/>
      <c r="Y212" s="26"/>
      <c r="Z212" s="26"/>
      <c r="AA212" s="26"/>
      <c r="AB212" s="26"/>
      <c r="AC212" s="26"/>
      <c r="AD212" s="26"/>
      <c r="AE212" s="26"/>
      <c r="AR212" s="151" t="s">
        <v>394</v>
      </c>
      <c r="AT212" s="151" t="s">
        <v>123</v>
      </c>
      <c r="AU212" s="151" t="s">
        <v>76</v>
      </c>
      <c r="AY212" s="14" t="s">
        <v>120</v>
      </c>
      <c r="BE212" s="152">
        <f>IF(N212="základná",J212,0)</f>
        <v>0</v>
      </c>
      <c r="BF212" s="152">
        <f>IF(N212="znížená",J212,0)</f>
        <v>0</v>
      </c>
      <c r="BG212" s="152">
        <f>IF(N212="zákl. prenesená",J212,0)</f>
        <v>0</v>
      </c>
      <c r="BH212" s="152">
        <f>IF(N212="zníž. prenesená",J212,0)</f>
        <v>0</v>
      </c>
      <c r="BI212" s="152">
        <f>IF(N212="nulová",J212,0)</f>
        <v>0</v>
      </c>
      <c r="BJ212" s="14" t="s">
        <v>82</v>
      </c>
      <c r="BK212" s="152">
        <f>ROUND(I212*H212,2)</f>
        <v>0</v>
      </c>
      <c r="BL212" s="14" t="s">
        <v>394</v>
      </c>
      <c r="BM212" s="151" t="s">
        <v>395</v>
      </c>
    </row>
    <row r="213" spans="1:65" s="2" customFormat="1" ht="32" customHeight="1">
      <c r="A213" s="26"/>
      <c r="B213" s="139"/>
      <c r="C213" s="140" t="s">
        <v>372</v>
      </c>
      <c r="D213" s="140" t="s">
        <v>123</v>
      </c>
      <c r="E213" s="141" t="s">
        <v>396</v>
      </c>
      <c r="F213" s="142" t="s">
        <v>397</v>
      </c>
      <c r="G213" s="143" t="s">
        <v>126</v>
      </c>
      <c r="H213" s="144">
        <v>4107</v>
      </c>
      <c r="I213" s="145"/>
      <c r="J213" s="145">
        <f>ROUND(I213*H213,2)</f>
        <v>0</v>
      </c>
      <c r="K213" s="146"/>
      <c r="L213" s="27"/>
      <c r="M213" s="157" t="s">
        <v>1</v>
      </c>
      <c r="N213" s="158" t="s">
        <v>35</v>
      </c>
      <c r="O213" s="159">
        <v>0</v>
      </c>
      <c r="P213" s="159">
        <f>O213*H213</f>
        <v>0</v>
      </c>
      <c r="Q213" s="159">
        <v>0</v>
      </c>
      <c r="R213" s="159">
        <f>Q213*H213</f>
        <v>0</v>
      </c>
      <c r="S213" s="159">
        <v>0</v>
      </c>
      <c r="T213" s="160">
        <f>S213*H213</f>
        <v>0</v>
      </c>
      <c r="U213" s="26"/>
      <c r="V213" s="26"/>
      <c r="W213" s="26"/>
      <c r="X213" s="26"/>
      <c r="Y213" s="26"/>
      <c r="Z213" s="26"/>
      <c r="AA213" s="26"/>
      <c r="AB213" s="26"/>
      <c r="AC213" s="26"/>
      <c r="AD213" s="26"/>
      <c r="AE213" s="26"/>
      <c r="AR213" s="151" t="s">
        <v>394</v>
      </c>
      <c r="AT213" s="151" t="s">
        <v>123</v>
      </c>
      <c r="AU213" s="151" t="s">
        <v>76</v>
      </c>
      <c r="AY213" s="14" t="s">
        <v>120</v>
      </c>
      <c r="BE213" s="152">
        <f>IF(N213="základná",J213,0)</f>
        <v>0</v>
      </c>
      <c r="BF213" s="152">
        <f>IF(N213="znížená",J213,0)</f>
        <v>0</v>
      </c>
      <c r="BG213" s="152">
        <f>IF(N213="zákl. prenesená",J213,0)</f>
        <v>0</v>
      </c>
      <c r="BH213" s="152">
        <f>IF(N213="zníž. prenesená",J213,0)</f>
        <v>0</v>
      </c>
      <c r="BI213" s="152">
        <f>IF(N213="nulová",J213,0)</f>
        <v>0</v>
      </c>
      <c r="BJ213" s="14" t="s">
        <v>82</v>
      </c>
      <c r="BK213" s="152">
        <f>ROUND(I213*H213,2)</f>
        <v>0</v>
      </c>
      <c r="BL213" s="14" t="s">
        <v>394</v>
      </c>
      <c r="BM213" s="151" t="s">
        <v>398</v>
      </c>
    </row>
    <row r="214" spans="1:65" s="2" customFormat="1" ht="13" customHeight="1">
      <c r="A214" s="26"/>
      <c r="B214" s="41"/>
      <c r="C214" s="42"/>
      <c r="D214" s="42"/>
      <c r="E214" s="42"/>
      <c r="F214" s="42"/>
      <c r="G214" s="42"/>
      <c r="H214" s="42"/>
      <c r="I214" s="42"/>
      <c r="J214" s="42"/>
      <c r="K214" s="42"/>
      <c r="L214" s="27"/>
      <c r="M214" s="26"/>
      <c r="O214" s="26"/>
      <c r="P214" s="26"/>
      <c r="Q214" s="26"/>
      <c r="R214" s="26"/>
      <c r="S214" s="26"/>
      <c r="T214" s="26"/>
      <c r="U214" s="26"/>
      <c r="V214" s="26"/>
      <c r="W214" s="26"/>
      <c r="X214" s="26"/>
      <c r="Y214" s="26"/>
      <c r="Z214" s="26"/>
      <c r="AA214" s="26"/>
      <c r="AB214" s="26"/>
      <c r="AC214" s="26"/>
      <c r="AD214" s="26"/>
      <c r="AE214" s="26"/>
    </row>
  </sheetData>
  <autoFilter ref="C136:K213" xr:uid="{00000000-0009-0000-0000-000001000000}"/>
  <mergeCells count="20">
    <mergeCell ref="E12:H12"/>
    <mergeCell ref="E14:H14"/>
    <mergeCell ref="E16:H16"/>
    <mergeCell ref="E25:H25"/>
    <mergeCell ref="E34:H34"/>
    <mergeCell ref="E129:H129"/>
    <mergeCell ref="E90:H90"/>
    <mergeCell ref="E92:H92"/>
    <mergeCell ref="E94:H94"/>
    <mergeCell ref="E125:H125"/>
    <mergeCell ref="E127:H127"/>
    <mergeCell ref="B4:F4"/>
    <mergeCell ref="G4:J4"/>
    <mergeCell ref="B5:J5"/>
    <mergeCell ref="B6:J6"/>
    <mergeCell ref="B1:J1"/>
    <mergeCell ref="B2:F2"/>
    <mergeCell ref="G2:J2"/>
    <mergeCell ref="B3:F3"/>
    <mergeCell ref="G3:J3"/>
  </mergeCells>
  <pageMargins left="0.39370078740157483" right="0.39370078740157483" top="0.19685039370078741" bottom="0.19685039370078741" header="0" footer="0"/>
  <pageSetup paperSize="9" scale="80" fitToHeight="100" orientation="portrait" blackAndWhite="1" r:id="rId1"/>
  <headerFoot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4</vt:i4>
      </vt:variant>
    </vt:vector>
  </HeadingPairs>
  <TitlesOfParts>
    <vt:vector size="5" baseType="lpstr">
      <vt:lpstr>01b - Architektonicko-sta...</vt:lpstr>
      <vt:lpstr>'01b - Architektonicko-sta...'!Názvy_tlače</vt:lpstr>
      <vt:lpstr>'Rekapitulácia stavby'!Názvy_tlače</vt:lpstr>
      <vt:lpstr>'01b - Architektonicko-sta...'!Oblasť_tlače</vt:lpstr>
      <vt:lpstr>'Rekapitulácia stavby'!Oblasť_tlače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ALLPLAN11-N-PC\ALLPLAN11-N</dc:creator>
  <cp:lastModifiedBy>Microsoft Office User</cp:lastModifiedBy>
  <cp:lastPrinted>2021-11-02T13:42:19Z</cp:lastPrinted>
  <dcterms:created xsi:type="dcterms:W3CDTF">2020-12-02T11:31:10Z</dcterms:created>
  <dcterms:modified xsi:type="dcterms:W3CDTF">2021-11-15T10:53:09Z</dcterms:modified>
</cp:coreProperties>
</file>